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-105" yWindow="-105" windowWidth="20730" windowHeight="11760" tabRatio="789"/>
  </bookViews>
  <sheets>
    <sheet name="парная гонка" sheetId="102" r:id="rId1"/>
  </sheets>
  <definedNames>
    <definedName name="_xlnm.Print_Titles" localSheetId="0">'парная гонка'!$21:$22</definedName>
    <definedName name="_xlnm.Print_Area" localSheetId="0">'парная гонка'!$A$1:$L$50</definedName>
  </definedNames>
  <calcPr calcId="152511"/>
</workbook>
</file>

<file path=xl/calcChain.xml><?xml version="1.0" encoding="utf-8"?>
<calcChain xmlns="http://schemas.openxmlformats.org/spreadsheetml/2006/main">
  <c r="J50" i="102" l="1"/>
  <c r="E50" i="102"/>
  <c r="G24" i="102"/>
  <c r="I25" i="102" l="1"/>
  <c r="I26" i="102" s="1"/>
  <c r="J25" i="102"/>
  <c r="L41" i="102" l="1"/>
  <c r="L40" i="102"/>
  <c r="L39" i="102"/>
  <c r="L38" i="102"/>
  <c r="L37" i="102"/>
  <c r="L36" i="102"/>
  <c r="L35" i="102"/>
  <c r="A32" i="102"/>
  <c r="H32" i="102"/>
  <c r="G32" i="102"/>
  <c r="J31" i="102"/>
  <c r="I31" i="102"/>
  <c r="A30" i="102"/>
  <c r="H30" i="102"/>
  <c r="G30" i="102"/>
  <c r="J29" i="102"/>
  <c r="J30" i="102" s="1"/>
  <c r="I29" i="102"/>
  <c r="A28" i="102"/>
  <c r="H28" i="102"/>
  <c r="G28" i="102"/>
  <c r="I27" i="102"/>
  <c r="J27" i="102"/>
  <c r="J28" i="102" s="1"/>
  <c r="H26" i="102"/>
  <c r="G26" i="102"/>
  <c r="A26" i="102"/>
  <c r="H24" i="102"/>
  <c r="A24" i="102"/>
  <c r="J26" i="102"/>
  <c r="J23" i="102"/>
  <c r="J24" i="102" s="1"/>
  <c r="I30" i="102" l="1"/>
  <c r="I28" i="102"/>
  <c r="I32" i="102"/>
  <c r="J32" i="102"/>
</calcChain>
</file>

<file path=xl/sharedStrings.xml><?xml version="1.0" encoding="utf-8"?>
<sst xmlns="http://schemas.openxmlformats.org/spreadsheetml/2006/main" count="99" uniqueCount="82">
  <si>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</si>
  <si>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</si>
  <si>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</si>
  <si>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</si>
  <si>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</si>
  <si>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</si>
  <si>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</si>
  <si>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</si>
  <si>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</si>
  <si>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</si>
  <si>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</si>
  <si>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</si>
  <si>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</si>
  <si>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</si>
  <si>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</si>
  <si>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</si>
  <si>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</si>
  <si>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</si>
  <si>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</si>
  <si>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</si>
  <si>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</si>
  <si>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</si>
  <si>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</si>
  <si>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</si>
  <si>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</si>
  <si>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</si>
  <si>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</si>
  <si>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</si>
  <si>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</si>
  <si>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</si>
  <si>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</si>
  <si>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</si>
  <si>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</si>
  <si>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</si>
  <si>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</si>
  <si>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</si>
  <si>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</si>
  <si>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/>
  </si>
  <si>
    <t xml:space="preserve">НАЧАЛО ГОНКИ: 11ч 00м </t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</si>
  <si>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</si>
  <si>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</si>
  <si>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</si>
  <si>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</si>
  <si>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</si>
  <si>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</si>
  <si>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Примечание</t>
  </si>
  <si>
    <t>ячейки содержат скрытую информацию</t>
  </si>
  <si>
    <t>Итоговые результаты вносятся в первую строку для каждой команды</t>
  </si>
  <si>
    <t>шоссе - парная гонка 25 км</t>
  </si>
  <si>
    <t>Министерство спорта Иркутской области</t>
  </si>
  <si>
    <t>Федерация велосипедного спорта Иркутской области</t>
  </si>
  <si>
    <t>МЕЖРЕГИОНАЛЬНЫЕ СОРЕВНОВАНИЯ</t>
  </si>
  <si>
    <t>ПЕРВЕНСТВО СИБИРСКОГО ФЕДЕРАЛЬНОГО ОКРУГА</t>
  </si>
  <si>
    <t>Девушки 15-16 лет</t>
  </si>
  <si>
    <t>МЕСТО ПРОВЕДЕНИЯ: г. Ангарск</t>
  </si>
  <si>
    <t>ДАТА ПРОВЕДЕНИЯ: 07 мая 2021 года</t>
  </si>
  <si>
    <r>
      <rPr>
        <b/>
        <sz val="11"/>
        <rFont val="Calibri"/>
        <family val="2"/>
        <charset val="204"/>
      </rPr>
      <t>ОКОНЧАНИЕ ГОНКИ:</t>
    </r>
    <r>
      <rPr>
        <sz val="11"/>
        <rFont val="Calibri"/>
        <family val="2"/>
        <charset val="204"/>
      </rPr>
      <t xml:space="preserve"> 13ч30м</t>
    </r>
  </si>
  <si>
    <t>№ ВРВС: 0080681811Я</t>
  </si>
  <si>
    <t>№ ЕКП 2021: 33285</t>
  </si>
  <si>
    <t>НАЗВАНИЕ ТРАССЫ / РЕГ. НОМЕР: Трасса Р-255 Сибирь 1846 км</t>
  </si>
  <si>
    <t>МАКСИМАЛЬНЫЙ ПЕРЕПАД (HD) (м): 60</t>
  </si>
  <si>
    <t>СУММА ПОЛОЖИТЕЛЬНЫХ ПЕРЕПАДОВ ВЫСОТЫ НА ДИСТАНЦИИ (ТС) (м): 188</t>
  </si>
  <si>
    <t>20 км /1</t>
  </si>
  <si>
    <t>БУРМИСТРОВ В.Ю. (ВК, г. Шелехов)</t>
  </si>
  <si>
    <t>ПУСТЫНСКИЙ А.Л. (1к., г. Усолье-Сибирское)</t>
  </si>
  <si>
    <t>СТАРОДУБЦЕВ А.Ю. (ВК, г. Хабаровск)</t>
  </si>
  <si>
    <t>БЕЛИМЕНКО Мария</t>
  </si>
  <si>
    <t>ЛЕБЕДЕВА Аделина</t>
  </si>
  <si>
    <t>СТЕПАНОВА Виктория</t>
  </si>
  <si>
    <t>МАЛИНОВСКАЯ Эвелина</t>
  </si>
  <si>
    <t>ИВАНОВА Валерия</t>
  </si>
  <si>
    <t>КОЛОВА Валерия</t>
  </si>
  <si>
    <t>КУЛЕБАКИНА Галина</t>
  </si>
  <si>
    <t>ИВАНОВА Диана</t>
  </si>
  <si>
    <t>БЕЛОМЕСТНОВА Елизавета</t>
  </si>
  <si>
    <t>САВИНА Майя</t>
  </si>
  <si>
    <t>Республика Хакасия</t>
  </si>
  <si>
    <t>Иркутская область</t>
  </si>
  <si>
    <t>Влажность: 50%</t>
  </si>
  <si>
    <t>Осадки: ясно</t>
  </si>
  <si>
    <t>Ветер: 6,0 км/ч (с/з)</t>
  </si>
  <si>
    <t>Температура: +3/+8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</si>
</sst>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mm:ss.00"/>
  </numFmts>
  <fonts count="23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225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vertical="center"/>
    </xf>
    <xf numFmtId="14" fontId="9" fillId="0" borderId="7" xfId="2" applyNumberFormat="1" applyFont="1" applyBorder="1" applyAlignment="1">
      <alignment vertical="center"/>
    </xf>
    <xf numFmtId="0" fontId="9" fillId="0" borderId="8" xfId="2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9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4" fontId="9" fillId="0" borderId="5" xfId="2" applyNumberFormat="1" applyFont="1" applyBorder="1" applyAlignment="1">
      <alignment horizontal="right" vertical="center"/>
    </xf>
    <xf numFmtId="165" fontId="17" fillId="0" borderId="7" xfId="2" applyNumberFormat="1" applyFont="1" applyBorder="1" applyAlignment="1">
      <alignment vertical="center"/>
    </xf>
    <xf numFmtId="2" fontId="9" fillId="0" borderId="7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2" fontId="9" fillId="0" borderId="10" xfId="2" applyNumberFormat="1" applyFont="1" applyBorder="1" applyAlignment="1">
      <alignment vertical="center"/>
    </xf>
    <xf numFmtId="49" fontId="9" fillId="0" borderId="10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2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3" xfId="2" applyNumberFormat="1" applyFont="1" applyBorder="1" applyAlignment="1">
      <alignment vertical="center"/>
    </xf>
    <xf numFmtId="0" fontId="9" fillId="0" borderId="14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5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6" xfId="2" applyNumberFormat="1" applyFont="1" applyBorder="1" applyAlignment="1">
      <alignment horizontal="center" vertical="center"/>
    </xf>
    <xf numFmtId="2" fontId="9" fillId="0" borderId="16" xfId="2" applyNumberFormat="1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17" xfId="2" applyFont="1" applyBorder="1" applyAlignment="1">
      <alignment horizontal="left" vertical="center" wrapText="1"/>
    </xf>
    <xf numFmtId="14" fontId="9" fillId="0" borderId="17" xfId="2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165" fontId="9" fillId="0" borderId="17" xfId="2" applyNumberFormat="1" applyFont="1" applyBorder="1" applyAlignment="1">
      <alignment horizontal="center" vertical="center"/>
    </xf>
    <xf numFmtId="2" fontId="9" fillId="0" borderId="17" xfId="2" applyNumberFormat="1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 wrapText="1"/>
    </xf>
    <xf numFmtId="14" fontId="9" fillId="0" borderId="19" xfId="2" applyNumberFormat="1" applyFont="1" applyBorder="1" applyAlignment="1">
      <alignment horizontal="center" vertical="center"/>
    </xf>
    <xf numFmtId="164" fontId="9" fillId="0" borderId="19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15" fillId="0" borderId="20" xfId="2" applyFont="1" applyBorder="1" applyAlignment="1">
      <alignment horizontal="right" vertical="center"/>
    </xf>
    <xf numFmtId="49" fontId="9" fillId="0" borderId="20" xfId="2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165" fontId="15" fillId="0" borderId="10" xfId="2" applyNumberFormat="1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164" fontId="9" fillId="0" borderId="22" xfId="2" applyNumberFormat="1" applyFont="1" applyBorder="1" applyAlignment="1">
      <alignment horizontal="center" vertical="center" wrapText="1"/>
    </xf>
    <xf numFmtId="0" fontId="9" fillId="0" borderId="23" xfId="2" applyFont="1" applyBorder="1" applyAlignment="1">
      <alignment vertical="center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9" fillId="0" borderId="18" xfId="2" applyFont="1" applyBorder="1" applyAlignment="1">
      <alignment horizontal="left" vertical="center" wrapText="1"/>
    </xf>
    <xf numFmtId="14" fontId="9" fillId="0" borderId="18" xfId="2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 wrapText="1"/>
    </xf>
    <xf numFmtId="165" fontId="18" fillId="0" borderId="18" xfId="2" applyNumberFormat="1" applyFont="1" applyBorder="1" applyAlignment="1">
      <alignment horizontal="center" vertical="center"/>
    </xf>
    <xf numFmtId="165" fontId="18" fillId="0" borderId="19" xfId="2" applyNumberFormat="1" applyFont="1" applyBorder="1" applyAlignment="1">
      <alignment horizontal="center" vertical="center"/>
    </xf>
    <xf numFmtId="2" fontId="19" fillId="0" borderId="19" xfId="2" applyNumberFormat="1" applyFont="1" applyBorder="1" applyAlignment="1">
      <alignment horizontal="center" vertical="center"/>
    </xf>
    <xf numFmtId="2" fontId="19" fillId="0" borderId="17" xfId="2" applyNumberFormat="1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64" fontId="19" fillId="0" borderId="22" xfId="2" applyNumberFormat="1" applyFont="1" applyBorder="1" applyAlignment="1">
      <alignment horizontal="center" vertical="center" wrapText="1"/>
    </xf>
    <xf numFmtId="0" fontId="9" fillId="0" borderId="22" xfId="2" applyFont="1" applyBorder="1" applyAlignment="1">
      <alignment horizontal="left" vertical="center" wrapText="1"/>
    </xf>
    <xf numFmtId="14" fontId="9" fillId="0" borderId="22" xfId="2" applyNumberFormat="1" applyFont="1" applyBorder="1" applyAlignment="1">
      <alignment horizontal="center" vertical="center"/>
    </xf>
    <xf numFmtId="165" fontId="18" fillId="0" borderId="25" xfId="2" applyNumberFormat="1" applyFont="1" applyBorder="1" applyAlignment="1">
      <alignment horizontal="center" vertical="center"/>
    </xf>
    <xf numFmtId="2" fontId="19" fillId="0" borderId="25" xfId="2" applyNumberFormat="1" applyFont="1" applyBorder="1" applyAlignment="1">
      <alignment horizontal="center" vertical="center"/>
    </xf>
    <xf numFmtId="0" fontId="9" fillId="0" borderId="25" xfId="2" applyFont="1" applyBorder="1" applyAlignment="1">
      <alignment horizontal="center" vertical="center"/>
    </xf>
    <xf numFmtId="0" fontId="9" fillId="0" borderId="26" xfId="2" applyFont="1" applyBorder="1" applyAlignment="1">
      <alignment horizontal="left" vertical="center" wrapText="1"/>
    </xf>
    <xf numFmtId="14" fontId="9" fillId="0" borderId="26" xfId="2" applyNumberFormat="1" applyFont="1" applyBorder="1" applyAlignment="1">
      <alignment horizontal="center" vertical="center"/>
    </xf>
    <xf numFmtId="164" fontId="9" fillId="0" borderId="26" xfId="2" applyNumberFormat="1" applyFont="1" applyBorder="1" applyAlignment="1">
      <alignment horizontal="center" vertical="center" wrapText="1"/>
    </xf>
    <xf numFmtId="164" fontId="19" fillId="0" borderId="26" xfId="2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left" vertical="center"/>
    </xf>
    <xf numFmtId="49" fontId="9" fillId="0" borderId="12" xfId="2" applyNumberFormat="1" applyFont="1" applyBorder="1" applyAlignment="1">
      <alignment horizontal="left" vertical="center"/>
    </xf>
    <xf numFmtId="49" fontId="9" fillId="0" borderId="13" xfId="2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2" fontId="9" fillId="0" borderId="1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7" fillId="0" borderId="27" xfId="2" applyFont="1" applyBorder="1" applyAlignment="1">
      <alignment horizontal="center" vertical="center" wrapText="1"/>
    </xf>
    <xf numFmtId="0" fontId="9" fillId="0" borderId="28" xfId="2" applyFont="1" applyBorder="1" applyAlignment="1">
      <alignment horizontal="center" vertical="center" wrapText="1"/>
    </xf>
    <xf numFmtId="0" fontId="18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18" fillId="0" borderId="31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19" fillId="0" borderId="14" xfId="2" applyFont="1" applyBorder="1" applyAlignment="1">
      <alignment horizontal="center" vertical="center"/>
    </xf>
    <xf numFmtId="0" fontId="9" fillId="0" borderId="34" xfId="2" applyFont="1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left" vertical="center" wrapText="1"/>
    </xf>
    <xf numFmtId="14" fontId="9" fillId="0" borderId="40" xfId="2" applyNumberFormat="1" applyFont="1" applyBorder="1" applyAlignment="1">
      <alignment horizontal="center" vertical="center"/>
    </xf>
    <xf numFmtId="164" fontId="9" fillId="0" borderId="40" xfId="2" applyNumberFormat="1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1" fontId="17" fillId="0" borderId="21" xfId="2" applyNumberFormat="1" applyFont="1" applyBorder="1" applyAlignment="1">
      <alignment horizontal="right" vertical="center"/>
    </xf>
    <xf numFmtId="0" fontId="17" fillId="0" borderId="21" xfId="2" applyNumberFormat="1" applyFont="1" applyBorder="1" applyAlignment="1">
      <alignment horizontal="right" vertical="center"/>
    </xf>
    <xf numFmtId="0" fontId="9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6" fontId="9" fillId="0" borderId="42" xfId="2" applyNumberFormat="1" applyFont="1" applyBorder="1" applyAlignment="1">
      <alignment horizontal="center" vertical="center"/>
    </xf>
    <xf numFmtId="166" fontId="19" fillId="0" borderId="18" xfId="2" applyNumberFormat="1" applyFont="1" applyBorder="1" applyAlignment="1">
      <alignment horizontal="center" vertical="center"/>
    </xf>
    <xf numFmtId="166" fontId="19" fillId="0" borderId="19" xfId="2" applyNumberFormat="1" applyFont="1" applyBorder="1" applyAlignment="1">
      <alignment horizontal="center" vertical="center"/>
    </xf>
    <xf numFmtId="166" fontId="9" fillId="0" borderId="17" xfId="2" applyNumberFormat="1" applyFont="1" applyBorder="1" applyAlignment="1">
      <alignment horizontal="center" vertical="center"/>
    </xf>
    <xf numFmtId="166" fontId="19" fillId="0" borderId="25" xfId="2" applyNumberFormat="1" applyFont="1" applyBorder="1" applyAlignment="1">
      <alignment horizontal="center" vertical="center"/>
    </xf>
    <xf numFmtId="166" fontId="9" fillId="0" borderId="16" xfId="2" applyNumberFormat="1" applyFont="1" applyBorder="1" applyAlignment="1">
      <alignment horizontal="center" vertical="center"/>
    </xf>
    <xf numFmtId="0" fontId="18" fillId="0" borderId="18" xfId="2" applyFont="1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14" fontId="20" fillId="0" borderId="0" xfId="2" applyNumberFormat="1" applyFont="1" applyAlignment="1">
      <alignment vertical="center"/>
    </xf>
    <xf numFmtId="165" fontId="21" fillId="0" borderId="0" xfId="2" applyNumberFormat="1" applyFont="1" applyAlignment="1">
      <alignment vertical="center"/>
    </xf>
    <xf numFmtId="2" fontId="20" fillId="0" borderId="0" xfId="2" applyNumberFormat="1" applyFont="1" applyAlignment="1">
      <alignment vertical="center"/>
    </xf>
    <xf numFmtId="0" fontId="13" fillId="2" borderId="47" xfId="2" applyFont="1" applyFill="1" applyBorder="1" applyAlignment="1">
      <alignment vertical="center"/>
    </xf>
    <xf numFmtId="2" fontId="19" fillId="0" borderId="26" xfId="2" applyNumberFormat="1" applyFont="1" applyBorder="1" applyAlignment="1">
      <alignment horizontal="center" vertical="center"/>
    </xf>
    <xf numFmtId="0" fontId="19" fillId="0" borderId="33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164" fontId="19" fillId="0" borderId="40" xfId="2" applyNumberFormat="1" applyFont="1" applyBorder="1" applyAlignment="1">
      <alignment horizontal="center" vertical="center" wrapText="1"/>
    </xf>
    <xf numFmtId="165" fontId="18" fillId="0" borderId="39" xfId="2" applyNumberFormat="1" applyFont="1" applyBorder="1" applyAlignment="1">
      <alignment horizontal="center" vertical="center"/>
    </xf>
    <xf numFmtId="166" fontId="19" fillId="0" borderId="39" xfId="2" applyNumberFormat="1" applyFont="1" applyBorder="1" applyAlignment="1">
      <alignment horizontal="center" vertical="center"/>
    </xf>
    <xf numFmtId="2" fontId="19" fillId="0" borderId="39" xfId="2" applyNumberFormat="1" applyFont="1" applyBorder="1" applyAlignment="1">
      <alignment horizontal="center" vertical="center"/>
    </xf>
    <xf numFmtId="0" fontId="17" fillId="2" borderId="62" xfId="2" applyFont="1" applyFill="1" applyBorder="1" applyAlignment="1">
      <alignment horizontal="center" vertical="center"/>
    </xf>
    <xf numFmtId="0" fontId="17" fillId="2" borderId="63" xfId="2" applyFont="1" applyFill="1" applyBorder="1" applyAlignment="1">
      <alignment horizontal="center" vertical="center"/>
    </xf>
    <xf numFmtId="0" fontId="17" fillId="2" borderId="44" xfId="8" applyFont="1" applyFill="1" applyBorder="1" applyAlignment="1">
      <alignment horizontal="center" vertical="center" wrapText="1"/>
    </xf>
    <xf numFmtId="0" fontId="17" fillId="2" borderId="45" xfId="8" applyFont="1" applyFill="1" applyBorder="1" applyAlignment="1">
      <alignment horizontal="center" vertical="center" wrapText="1"/>
    </xf>
    <xf numFmtId="0" fontId="17" fillId="2" borderId="55" xfId="8" applyFont="1" applyFill="1" applyBorder="1" applyAlignment="1">
      <alignment horizontal="center" vertical="center" wrapText="1"/>
    </xf>
    <xf numFmtId="0" fontId="17" fillId="2" borderId="56" xfId="8" applyFont="1" applyFill="1" applyBorder="1" applyAlignment="1">
      <alignment horizontal="center" vertical="center" wrapText="1"/>
    </xf>
    <xf numFmtId="165" fontId="15" fillId="0" borderId="10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20" xfId="2" applyNumberFormat="1" applyFont="1" applyBorder="1" applyAlignment="1">
      <alignment horizontal="left" vertical="center"/>
    </xf>
    <xf numFmtId="2" fontId="17" fillId="2" borderId="44" xfId="8" applyNumberFormat="1" applyFont="1" applyFill="1" applyBorder="1" applyAlignment="1">
      <alignment horizontal="center" vertical="center" wrapText="1"/>
    </xf>
    <xf numFmtId="2" fontId="17" fillId="2" borderId="45" xfId="8" applyNumberFormat="1" applyFont="1" applyFill="1" applyBorder="1" applyAlignment="1">
      <alignment horizontal="center" vertical="center" wrapText="1"/>
    </xf>
    <xf numFmtId="0" fontId="17" fillId="2" borderId="44" xfId="2" applyFont="1" applyFill="1" applyBorder="1" applyAlignment="1">
      <alignment horizontal="center" vertical="center" wrapText="1"/>
    </xf>
    <xf numFmtId="0" fontId="17" fillId="2" borderId="45" xfId="2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21" xfId="2" applyFont="1" applyBorder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21" fillId="0" borderId="14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20" xfId="2" applyNumberFormat="1" applyFont="1" applyFill="1" applyBorder="1" applyAlignment="1">
      <alignment horizontal="center" vertical="center"/>
    </xf>
    <xf numFmtId="0" fontId="21" fillId="0" borderId="50" xfId="2" applyFont="1" applyBorder="1" applyAlignment="1">
      <alignment horizontal="center" vertical="center"/>
    </xf>
    <xf numFmtId="0" fontId="21" fillId="0" borderId="51" xfId="2" applyFont="1" applyBorder="1" applyAlignment="1">
      <alignment horizontal="center" vertical="center"/>
    </xf>
    <xf numFmtId="0" fontId="21" fillId="0" borderId="52" xfId="2" applyFont="1" applyBorder="1" applyAlignment="1">
      <alignment horizontal="center" vertical="center"/>
    </xf>
    <xf numFmtId="0" fontId="21" fillId="0" borderId="53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13" fillId="0" borderId="43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14" fontId="17" fillId="2" borderId="44" xfId="8" applyNumberFormat="1" applyFont="1" applyFill="1" applyBorder="1" applyAlignment="1">
      <alignment horizontal="center" vertical="center" wrapText="1"/>
    </xf>
    <xf numFmtId="14" fontId="17" fillId="2" borderId="45" xfId="8" applyNumberFormat="1" applyFont="1" applyFill="1" applyBorder="1" applyAlignment="1">
      <alignment horizontal="center" vertical="center" wrapText="1"/>
    </xf>
    <xf numFmtId="0" fontId="22" fillId="0" borderId="43" xfId="2" applyFont="1" applyBorder="1" applyAlignment="1">
      <alignment horizontal="center" vertical="center"/>
    </xf>
    <xf numFmtId="0" fontId="22" fillId="0" borderId="3" xfId="2" applyFont="1" applyBorder="1" applyAlignment="1">
      <alignment horizontal="center" vertical="center"/>
    </xf>
    <xf numFmtId="0" fontId="22" fillId="0" borderId="4" xfId="2" applyFont="1" applyBorder="1" applyAlignment="1">
      <alignment horizontal="center" vertical="center"/>
    </xf>
    <xf numFmtId="0" fontId="13" fillId="0" borderId="59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7" fillId="2" borderId="60" xfId="8" applyFont="1" applyFill="1" applyBorder="1" applyAlignment="1">
      <alignment horizontal="center" vertical="center" wrapText="1"/>
    </xf>
    <xf numFmtId="0" fontId="17" fillId="2" borderId="61" xfId="8" applyFont="1" applyFill="1" applyBorder="1" applyAlignment="1">
      <alignment horizontal="center" vertical="center" wrapText="1"/>
    </xf>
    <xf numFmtId="0" fontId="17" fillId="2" borderId="57" xfId="2" applyFont="1" applyFill="1" applyBorder="1" applyAlignment="1">
      <alignment horizontal="center" vertical="center" wrapText="1"/>
    </xf>
    <xf numFmtId="0" fontId="17" fillId="2" borderId="58" xfId="2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9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13" fillId="2" borderId="46" xfId="2" applyFont="1" applyFill="1" applyBorder="1" applyAlignment="1">
      <alignment horizontal="center" vertical="center"/>
    </xf>
    <xf numFmtId="0" fontId="13" fillId="2" borderId="47" xfId="2" applyFont="1" applyFill="1" applyBorder="1" applyAlignment="1">
      <alignment horizontal="center" vertical="center"/>
    </xf>
    <xf numFmtId="0" fontId="14" fillId="0" borderId="48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3" fillId="2" borderId="54" xfId="2" applyFont="1" applyFill="1" applyBorder="1" applyAlignment="1">
      <alignment horizontal="center" vertical="center"/>
    </xf>
    <xf numFmtId="14" fontId="14" fillId="0" borderId="23" xfId="2" applyNumberFormat="1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142874</xdr:colOff>
      <xdr:row>2</xdr:row>
      <xdr:rowOff>171450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607218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0</xdr:row>
      <xdr:rowOff>40482</xdr:rowOff>
    </xdr:from>
    <xdr:to>
      <xdr:col>2</xdr:col>
      <xdr:colOff>809625</xdr:colOff>
      <xdr:row>2</xdr:row>
      <xdr:rowOff>183357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094" y="40482"/>
          <a:ext cx="1047750" cy="690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444500</xdr:colOff>
      <xdr:row>0</xdr:row>
      <xdr:rowOff>31750</xdr:rowOff>
    </xdr:from>
    <xdr:to>
      <xdr:col>11</xdr:col>
      <xdr:colOff>1118711</xdr:colOff>
      <xdr:row>3</xdr:row>
      <xdr:rowOff>7614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064875" y="31750"/>
          <a:ext cx="674211" cy="785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54"/>
  <sheetViews>
    <sheetView tabSelected="1" view="pageBreakPreview" topLeftCell="A31" zoomScale="60" zoomScaleNormal="70" zoomScalePageLayoutView="50" workbookViewId="0">
      <selection activeCell="A36" sqref="A36:D36"/>
    </sheetView>
  </sheetViews>
  <sheetFormatPr defaultRowHeight="12.75" x14ac:dyDescent="0.2"/>
  <cols>
    <col min="1" max="1" width="7" style="2" customWidth="1"/>
    <col min="2" max="2" width="7.85546875" style="56" customWidth="1"/>
    <col min="3" max="3" width="14.7109375" style="56" customWidth="1"/>
    <col min="4" max="4" width="23.5703125" style="2" customWidth="1"/>
    <col min="5" max="5" width="11.7109375" style="19" customWidth="1"/>
    <col min="6" max="6" width="10.28515625" style="2" customWidth="1"/>
    <col min="7" max="7" width="28.28515625" style="2" customWidth="1"/>
    <col min="8" max="8" width="13.140625" style="45" customWidth="1"/>
    <col min="9" max="9" width="16.5703125" style="2" customWidth="1"/>
    <col min="10" max="10" width="11.5703125" style="52" customWidth="1"/>
    <col min="11" max="11" width="14.42578125" style="2" customWidth="1"/>
    <col min="12" max="12" width="18.7109375" style="2" customWidth="1"/>
    <col min="13" max="16384" width="9.140625" style="2"/>
  </cols>
  <sheetData>
    <row r="1" spans="1:27" ht="21.75" customHeight="1" x14ac:dyDescent="0.2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27" ht="21.75" customHeight="1" x14ac:dyDescent="0.2">
      <c r="A2" s="177" t="s">
        <v>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27" ht="21.75" customHeight="1" x14ac:dyDescent="0.2">
      <c r="A3" s="177" t="s">
        <v>10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27" ht="21.75" customHeight="1" x14ac:dyDescent="0.2">
      <c r="A4" s="177" t="s">
        <v>50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9" customHeight="1" x14ac:dyDescent="0.2">
      <c r="A5" s="178" t="s">
        <v>37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27" s="3" customFormat="1" ht="28.5" x14ac:dyDescent="0.2">
      <c r="A6" s="182" t="s">
        <v>51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22"/>
      <c r="N6" s="22"/>
      <c r="O6" s="22"/>
      <c r="P6" s="22"/>
      <c r="Q6" s="22"/>
      <c r="R6" s="22"/>
      <c r="S6" s="22"/>
      <c r="T6" s="22"/>
    </row>
    <row r="7" spans="1:27" s="3" customFormat="1" ht="18" customHeight="1" x14ac:dyDescent="0.2">
      <c r="A7" s="193" t="s">
        <v>15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1:27" s="3" customFormat="1" ht="33" customHeight="1" thickBot="1" x14ac:dyDescent="0.25">
      <c r="A8" s="189" t="s">
        <v>52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27" ht="19.5" customHeight="1" thickTop="1" x14ac:dyDescent="0.2">
      <c r="A9" s="190" t="s">
        <v>20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2"/>
    </row>
    <row r="10" spans="1:27" ht="18" customHeight="1" x14ac:dyDescent="0.2">
      <c r="A10" s="183" t="s">
        <v>48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5"/>
    </row>
    <row r="11" spans="1:27" ht="19.5" customHeight="1" x14ac:dyDescent="0.2">
      <c r="A11" s="183" t="s">
        <v>53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5"/>
    </row>
    <row r="12" spans="1:27" ht="5.25" customHeight="1" x14ac:dyDescent="0.2">
      <c r="A12" s="201" t="s">
        <v>37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3"/>
    </row>
    <row r="13" spans="1:27" ht="15.75" x14ac:dyDescent="0.2">
      <c r="A13" s="204" t="s">
        <v>54</v>
      </c>
      <c r="B13" s="205"/>
      <c r="C13" s="205"/>
      <c r="D13" s="205"/>
      <c r="E13" s="4"/>
      <c r="F13" s="86" t="s">
        <v>38</v>
      </c>
      <c r="G13" s="86"/>
      <c r="H13" s="23"/>
      <c r="J13" s="24"/>
      <c r="K13" s="5"/>
      <c r="L13" s="6" t="s">
        <v>57</v>
      </c>
    </row>
    <row r="14" spans="1:27" ht="15.75" x14ac:dyDescent="0.2">
      <c r="A14" s="194" t="s">
        <v>55</v>
      </c>
      <c r="B14" s="195"/>
      <c r="C14" s="195"/>
      <c r="D14" s="195"/>
      <c r="E14" s="7"/>
      <c r="F14" s="78" t="s">
        <v>56</v>
      </c>
      <c r="G14" s="78"/>
      <c r="H14" s="25"/>
      <c r="J14" s="26"/>
      <c r="K14" s="8"/>
      <c r="L14" s="9" t="s">
        <v>58</v>
      </c>
    </row>
    <row r="15" spans="1:27" ht="15" x14ac:dyDescent="0.2">
      <c r="A15" s="196" t="s">
        <v>9</v>
      </c>
      <c r="B15" s="197"/>
      <c r="C15" s="197"/>
      <c r="D15" s="197"/>
      <c r="E15" s="197"/>
      <c r="F15" s="197"/>
      <c r="G15" s="198"/>
      <c r="H15" s="186" t="s">
        <v>1</v>
      </c>
      <c r="I15" s="187"/>
      <c r="J15" s="187"/>
      <c r="K15" s="187"/>
      <c r="L15" s="188"/>
    </row>
    <row r="16" spans="1:27" ht="15" x14ac:dyDescent="0.2">
      <c r="A16" s="27" t="s">
        <v>16</v>
      </c>
      <c r="B16" s="10"/>
      <c r="C16" s="10"/>
      <c r="D16" s="28"/>
      <c r="E16" s="29"/>
      <c r="F16" s="28"/>
      <c r="G16" s="28"/>
      <c r="H16" s="170" t="s">
        <v>59</v>
      </c>
      <c r="I16" s="171"/>
      <c r="J16" s="171"/>
      <c r="K16" s="171"/>
      <c r="L16" s="172"/>
    </row>
    <row r="17" spans="1:12" ht="15" x14ac:dyDescent="0.2">
      <c r="A17" s="27" t="s">
        <v>17</v>
      </c>
      <c r="B17" s="10"/>
      <c r="C17" s="10"/>
      <c r="D17" s="11"/>
      <c r="E17" s="60"/>
      <c r="F17" s="30"/>
      <c r="G17" s="29" t="s">
        <v>63</v>
      </c>
      <c r="H17" s="170" t="s">
        <v>60</v>
      </c>
      <c r="I17" s="171"/>
      <c r="J17" s="171"/>
      <c r="K17" s="171"/>
      <c r="L17" s="172"/>
    </row>
    <row r="18" spans="1:12" ht="15" x14ac:dyDescent="0.2">
      <c r="A18" s="27" t="s">
        <v>18</v>
      </c>
      <c r="B18" s="10"/>
      <c r="C18" s="10"/>
      <c r="D18" s="11"/>
      <c r="E18" s="60"/>
      <c r="F18" s="30"/>
      <c r="G18" s="29" t="s">
        <v>64</v>
      </c>
      <c r="H18" s="170" t="s">
        <v>61</v>
      </c>
      <c r="I18" s="171"/>
      <c r="J18" s="171"/>
      <c r="K18" s="171"/>
      <c r="L18" s="172"/>
    </row>
    <row r="19" spans="1:12" ht="16.5" thickBot="1" x14ac:dyDescent="0.25">
      <c r="A19" s="27" t="s">
        <v>14</v>
      </c>
      <c r="B19" s="82"/>
      <c r="C19" s="82"/>
      <c r="D19" s="30"/>
      <c r="F19" s="88"/>
      <c r="G19" s="31" t="s">
        <v>65</v>
      </c>
      <c r="H19" s="84" t="s">
        <v>40</v>
      </c>
      <c r="J19" s="12">
        <v>20</v>
      </c>
      <c r="K19" s="59"/>
      <c r="L19" s="79" t="s">
        <v>62</v>
      </c>
    </row>
    <row r="20" spans="1:12" ht="7.5" customHeight="1" thickTop="1" thickBot="1" x14ac:dyDescent="0.25">
      <c r="A20" s="13"/>
      <c r="B20" s="14"/>
      <c r="C20" s="14"/>
      <c r="D20" s="15"/>
      <c r="E20" s="16"/>
      <c r="F20" s="15"/>
      <c r="G20" s="15"/>
      <c r="H20" s="32"/>
      <c r="I20" s="15"/>
      <c r="J20" s="33"/>
      <c r="K20" s="15"/>
      <c r="L20" s="17"/>
    </row>
    <row r="21" spans="1:12" s="18" customFormat="1" ht="21" customHeight="1" thickTop="1" x14ac:dyDescent="0.2">
      <c r="A21" s="164" t="s">
        <v>6</v>
      </c>
      <c r="B21" s="166" t="s">
        <v>12</v>
      </c>
      <c r="C21" s="166" t="s">
        <v>29</v>
      </c>
      <c r="D21" s="166" t="s">
        <v>2</v>
      </c>
      <c r="E21" s="199" t="s">
        <v>28</v>
      </c>
      <c r="F21" s="166" t="s">
        <v>8</v>
      </c>
      <c r="G21" s="206" t="s">
        <v>41</v>
      </c>
      <c r="H21" s="168" t="s">
        <v>7</v>
      </c>
      <c r="I21" s="166" t="s">
        <v>24</v>
      </c>
      <c r="J21" s="173" t="s">
        <v>21</v>
      </c>
      <c r="K21" s="175" t="s">
        <v>23</v>
      </c>
      <c r="L21" s="208" t="s">
        <v>13</v>
      </c>
    </row>
    <row r="22" spans="1:12" s="18" customFormat="1" ht="13.5" customHeight="1" thickBot="1" x14ac:dyDescent="0.25">
      <c r="A22" s="165"/>
      <c r="B22" s="167"/>
      <c r="C22" s="167"/>
      <c r="D22" s="167"/>
      <c r="E22" s="200"/>
      <c r="F22" s="167"/>
      <c r="G22" s="207"/>
      <c r="H22" s="169"/>
      <c r="I22" s="167"/>
      <c r="J22" s="174"/>
      <c r="K22" s="176"/>
      <c r="L22" s="209"/>
    </row>
    <row r="23" spans="1:12" ht="21.75" customHeight="1" x14ac:dyDescent="0.2">
      <c r="A23" s="119">
        <v>1</v>
      </c>
      <c r="B23" s="89">
        <v>182</v>
      </c>
      <c r="C23" s="89"/>
      <c r="D23" s="90" t="s">
        <v>66</v>
      </c>
      <c r="E23" s="91">
        <v>38925</v>
      </c>
      <c r="F23" s="92" t="s">
        <v>30</v>
      </c>
      <c r="G23" s="63" t="s">
        <v>76</v>
      </c>
      <c r="H23" s="61">
        <v>2.7284259259259258E-2</v>
      </c>
      <c r="I23" s="140" t="s">
        <v>37</v>
      </c>
      <c r="J23" s="101">
        <f>IFERROR($J$19*3600/(HOUR(H23)*3600+MINUTE(H23)*60+SECOND(H23)),"")</f>
        <v>30.54730589732711</v>
      </c>
      <c r="K23" s="100"/>
      <c r="L23" s="120"/>
    </row>
    <row r="24" spans="1:12" ht="21.75" customHeight="1" thickBot="1" x14ac:dyDescent="0.25">
      <c r="A24" s="121">
        <f>A23</f>
        <v>1</v>
      </c>
      <c r="B24" s="68">
        <v>181</v>
      </c>
      <c r="C24" s="69">
        <v>10114234658</v>
      </c>
      <c r="D24" s="93" t="s">
        <v>67</v>
      </c>
      <c r="E24" s="94">
        <v>38807</v>
      </c>
      <c r="F24" s="95" t="s">
        <v>30</v>
      </c>
      <c r="G24" s="146" t="str">
        <f>G23</f>
        <v>Республика Хакасия</v>
      </c>
      <c r="H24" s="96">
        <f>H23</f>
        <v>2.7284259259259258E-2</v>
      </c>
      <c r="I24" s="141" t="s">
        <v>37</v>
      </c>
      <c r="J24" s="99">
        <f>J23</f>
        <v>30.54730589732711</v>
      </c>
      <c r="K24" s="68"/>
      <c r="L24" s="122"/>
    </row>
    <row r="25" spans="1:12" ht="21.75" customHeight="1" x14ac:dyDescent="0.2">
      <c r="A25" s="119">
        <v>2</v>
      </c>
      <c r="B25" s="89">
        <v>185</v>
      </c>
      <c r="C25" s="89"/>
      <c r="D25" s="90" t="s">
        <v>68</v>
      </c>
      <c r="E25" s="91">
        <v>38583</v>
      </c>
      <c r="F25" s="92" t="s">
        <v>26</v>
      </c>
      <c r="G25" s="63" t="s">
        <v>77</v>
      </c>
      <c r="H25" s="61">
        <v>2.8594444444444447E-2</v>
      </c>
      <c r="I25" s="140">
        <f>H25-$H$23</f>
        <v>1.3101851851851885E-3</v>
      </c>
      <c r="J25" s="101">
        <f>IFERROR($J$19*3600/(HOUR(H25)*3600+MINUTE(H25)*60+SECOND(H25)),"")</f>
        <v>29.138000809388913</v>
      </c>
      <c r="K25" s="100"/>
      <c r="L25" s="120"/>
    </row>
    <row r="26" spans="1:12" ht="21.75" customHeight="1" thickBot="1" x14ac:dyDescent="0.25">
      <c r="A26" s="123">
        <f>A25</f>
        <v>2</v>
      </c>
      <c r="B26" s="71">
        <v>183</v>
      </c>
      <c r="C26" s="70"/>
      <c r="D26" s="75" t="s">
        <v>69</v>
      </c>
      <c r="E26" s="76">
        <v>38769</v>
      </c>
      <c r="F26" s="77" t="s">
        <v>26</v>
      </c>
      <c r="G26" s="147" t="str">
        <f>G25</f>
        <v>Иркутская область</v>
      </c>
      <c r="H26" s="97">
        <f>H25</f>
        <v>2.8594444444444447E-2</v>
      </c>
      <c r="I26" s="142">
        <f>I25</f>
        <v>1.3101851851851885E-3</v>
      </c>
      <c r="J26" s="157">
        <f>J25</f>
        <v>29.138000809388913</v>
      </c>
      <c r="K26" s="71"/>
      <c r="L26" s="124"/>
    </row>
    <row r="27" spans="1:12" ht="21.75" customHeight="1" x14ac:dyDescent="0.2">
      <c r="A27" s="128">
        <v>3</v>
      </c>
      <c r="B27" s="64">
        <v>186</v>
      </c>
      <c r="C27" s="64"/>
      <c r="D27" s="65" t="s">
        <v>70</v>
      </c>
      <c r="E27" s="66">
        <v>38913</v>
      </c>
      <c r="F27" s="67" t="s">
        <v>30</v>
      </c>
      <c r="G27" s="67" t="s">
        <v>77</v>
      </c>
      <c r="H27" s="72">
        <v>2.933391203703704E-2</v>
      </c>
      <c r="I27" s="143">
        <f>H27-$H$23</f>
        <v>2.0496527777777822E-3</v>
      </c>
      <c r="J27" s="73">
        <f>IFERROR($J$19*3600/(HOUR(H27)*3600+MINUTE(H27)*60+SECOND(H27)),"")</f>
        <v>28.413575374901342</v>
      </c>
      <c r="K27" s="74"/>
      <c r="L27" s="129"/>
    </row>
    <row r="28" spans="1:12" ht="21.75" customHeight="1" thickBot="1" x14ac:dyDescent="0.25">
      <c r="A28" s="125">
        <f>A27</f>
        <v>3</v>
      </c>
      <c r="B28" s="107">
        <v>142</v>
      </c>
      <c r="C28" s="148"/>
      <c r="D28" s="103" t="s">
        <v>71</v>
      </c>
      <c r="E28" s="104">
        <v>38354</v>
      </c>
      <c r="F28" s="87" t="s">
        <v>26</v>
      </c>
      <c r="G28" s="102" t="str">
        <f>G27</f>
        <v>Иркутская область</v>
      </c>
      <c r="H28" s="105">
        <f>H27</f>
        <v>2.933391203703704E-2</v>
      </c>
      <c r="I28" s="144">
        <f>I27</f>
        <v>2.0496527777777822E-3</v>
      </c>
      <c r="J28" s="106">
        <f>J27</f>
        <v>28.413575374901342</v>
      </c>
      <c r="K28" s="107"/>
      <c r="L28" s="126"/>
    </row>
    <row r="29" spans="1:12" ht="21.75" customHeight="1" x14ac:dyDescent="0.2">
      <c r="A29" s="127">
        <v>4</v>
      </c>
      <c r="B29" s="89">
        <v>167</v>
      </c>
      <c r="C29" s="89"/>
      <c r="D29" s="90" t="s">
        <v>72</v>
      </c>
      <c r="E29" s="91">
        <v>39075</v>
      </c>
      <c r="F29" s="92" t="s">
        <v>26</v>
      </c>
      <c r="G29" s="92" t="s">
        <v>77</v>
      </c>
      <c r="H29" s="61">
        <v>2.9351851851851851E-2</v>
      </c>
      <c r="I29" s="145">
        <f>H29-$H$23</f>
        <v>2.0675925925925931E-3</v>
      </c>
      <c r="J29" s="62">
        <f>IFERROR($J$19*3600/(HOUR(H29)*3600+MINUTE(H29)*60+SECOND(H29)),"")</f>
        <v>28.391167192429023</v>
      </c>
      <c r="K29" s="63"/>
      <c r="L29" s="120"/>
    </row>
    <row r="30" spans="1:12" ht="21.75" customHeight="1" thickBot="1" x14ac:dyDescent="0.25">
      <c r="A30" s="158">
        <f>A29</f>
        <v>4</v>
      </c>
      <c r="B30" s="71">
        <v>166</v>
      </c>
      <c r="C30" s="149"/>
      <c r="D30" s="108" t="s">
        <v>73</v>
      </c>
      <c r="E30" s="109">
        <v>38778</v>
      </c>
      <c r="F30" s="110" t="s">
        <v>26</v>
      </c>
      <c r="G30" s="111" t="str">
        <f>G29</f>
        <v>Иркутская область</v>
      </c>
      <c r="H30" s="97">
        <f>H29</f>
        <v>2.9351851851851851E-2</v>
      </c>
      <c r="I30" s="142">
        <f>I29</f>
        <v>2.0675925925925931E-3</v>
      </c>
      <c r="J30" s="98">
        <f>J29</f>
        <v>28.391167192429023</v>
      </c>
      <c r="K30" s="71"/>
      <c r="L30" s="124"/>
    </row>
    <row r="31" spans="1:12" ht="21.75" customHeight="1" x14ac:dyDescent="0.2">
      <c r="A31" s="128">
        <v>5</v>
      </c>
      <c r="B31" s="64">
        <v>165</v>
      </c>
      <c r="C31" s="64"/>
      <c r="D31" s="65" t="s">
        <v>74</v>
      </c>
      <c r="E31" s="66">
        <v>39082</v>
      </c>
      <c r="F31" s="67" t="s">
        <v>26</v>
      </c>
      <c r="G31" s="67" t="s">
        <v>77</v>
      </c>
      <c r="H31" s="72">
        <v>2.9382754629629627E-2</v>
      </c>
      <c r="I31" s="143">
        <f>H31-$H$23</f>
        <v>2.0984953703703686E-3</v>
      </c>
      <c r="J31" s="73">
        <f>IFERROR($J$19*3600/(HOUR(H31)*3600+MINUTE(H31)*60+SECOND(H31)),"")</f>
        <v>28.357621110673495</v>
      </c>
      <c r="K31" s="74"/>
      <c r="L31" s="129"/>
    </row>
    <row r="32" spans="1:12" ht="21.75" customHeight="1" thickBot="1" x14ac:dyDescent="0.25">
      <c r="A32" s="159">
        <f>A31</f>
        <v>5</v>
      </c>
      <c r="B32" s="133">
        <v>168</v>
      </c>
      <c r="C32" s="150"/>
      <c r="D32" s="130" t="s">
        <v>75</v>
      </c>
      <c r="E32" s="131">
        <v>38593</v>
      </c>
      <c r="F32" s="132" t="s">
        <v>26</v>
      </c>
      <c r="G32" s="160" t="str">
        <f>G31</f>
        <v>Иркутская область</v>
      </c>
      <c r="H32" s="161">
        <f>H31</f>
        <v>2.9382754629629627E-2</v>
      </c>
      <c r="I32" s="162">
        <f>I31</f>
        <v>2.0984953703703686E-3</v>
      </c>
      <c r="J32" s="163">
        <f>J31</f>
        <v>28.357621110673495</v>
      </c>
      <c r="K32" s="133"/>
      <c r="L32" s="134"/>
    </row>
    <row r="33" spans="1:12" ht="11.25" customHeight="1" thickTop="1" thickBot="1" x14ac:dyDescent="0.25">
      <c r="A33" s="34"/>
      <c r="B33" s="35"/>
      <c r="C33" s="35"/>
      <c r="D33" s="1"/>
      <c r="E33" s="36"/>
      <c r="F33" s="20"/>
      <c r="G33" s="20"/>
      <c r="H33" s="37"/>
      <c r="I33" s="38"/>
      <c r="J33" s="39"/>
      <c r="K33" s="38"/>
      <c r="L33" s="38"/>
    </row>
    <row r="34" spans="1:12" ht="15.75" thickTop="1" x14ac:dyDescent="0.2">
      <c r="A34" s="214" t="s">
        <v>5</v>
      </c>
      <c r="B34" s="215"/>
      <c r="C34" s="215"/>
      <c r="D34" s="215"/>
      <c r="E34" s="156"/>
      <c r="F34" s="156"/>
      <c r="G34" s="215" t="s">
        <v>39</v>
      </c>
      <c r="H34" s="215"/>
      <c r="I34" s="215"/>
      <c r="J34" s="215"/>
      <c r="K34" s="215"/>
      <c r="L34" s="218"/>
    </row>
    <row r="35" spans="1:12" x14ac:dyDescent="0.2">
      <c r="A35" s="179" t="s">
        <v>81</v>
      </c>
      <c r="B35" s="180"/>
      <c r="C35" s="180"/>
      <c r="D35" s="181"/>
      <c r="E35" s="2"/>
      <c r="F35" s="112"/>
      <c r="G35" s="40" t="s">
        <v>27</v>
      </c>
      <c r="H35" s="136">
        <v>2</v>
      </c>
      <c r="I35" s="41"/>
      <c r="J35" s="42"/>
      <c r="K35" s="115" t="s">
        <v>25</v>
      </c>
      <c r="L35" s="116">
        <f>COUNTIF(F23:F32,"ЗМС")</f>
        <v>0</v>
      </c>
    </row>
    <row r="36" spans="1:12" x14ac:dyDescent="0.2">
      <c r="A36" s="179" t="s">
        <v>78</v>
      </c>
      <c r="B36" s="180"/>
      <c r="C36" s="180"/>
      <c r="D36" s="181"/>
      <c r="E36" s="2"/>
      <c r="F36" s="113"/>
      <c r="G36" s="44" t="s">
        <v>31</v>
      </c>
      <c r="H36" s="135">
        <v>5</v>
      </c>
      <c r="I36" s="46"/>
      <c r="J36" s="47"/>
      <c r="K36" s="115" t="s">
        <v>19</v>
      </c>
      <c r="L36" s="116">
        <f>COUNTIF(F23:F32,"МСМК")</f>
        <v>0</v>
      </c>
    </row>
    <row r="37" spans="1:12" x14ac:dyDescent="0.2">
      <c r="A37" s="179" t="s">
        <v>79</v>
      </c>
      <c r="B37" s="180"/>
      <c r="C37" s="180"/>
      <c r="D37" s="181"/>
      <c r="E37" s="2"/>
      <c r="F37" s="113"/>
      <c r="G37" s="44" t="s">
        <v>32</v>
      </c>
      <c r="H37" s="135">
        <v>5</v>
      </c>
      <c r="I37" s="46"/>
      <c r="J37" s="47"/>
      <c r="K37" s="115" t="s">
        <v>22</v>
      </c>
      <c r="L37" s="116">
        <f>COUNTIF(F23:F32,"МС")</f>
        <v>0</v>
      </c>
    </row>
    <row r="38" spans="1:12" x14ac:dyDescent="0.2">
      <c r="A38" s="179" t="s">
        <v>80</v>
      </c>
      <c r="B38" s="180"/>
      <c r="C38" s="180"/>
      <c r="D38" s="181"/>
      <c r="E38" s="2"/>
      <c r="F38" s="113"/>
      <c r="G38" s="44" t="s">
        <v>33</v>
      </c>
      <c r="H38" s="136">
        <v>5</v>
      </c>
      <c r="I38" s="46"/>
      <c r="J38" s="47"/>
      <c r="K38" s="115" t="s">
        <v>26</v>
      </c>
      <c r="L38" s="116">
        <f>COUNTIF(F23:F32,"КМС")</f>
        <v>7</v>
      </c>
    </row>
    <row r="39" spans="1:12" x14ac:dyDescent="0.2">
      <c r="A39" s="211"/>
      <c r="B39" s="212"/>
      <c r="C39" s="212"/>
      <c r="D39" s="213"/>
      <c r="E39" s="2"/>
      <c r="F39" s="113"/>
      <c r="G39" s="44" t="s">
        <v>34</v>
      </c>
      <c r="H39" s="136">
        <v>0</v>
      </c>
      <c r="I39" s="46"/>
      <c r="J39" s="47"/>
      <c r="K39" s="115" t="s">
        <v>30</v>
      </c>
      <c r="L39" s="116">
        <f>COUNTIF(F23:F32,"1 СР")</f>
        <v>3</v>
      </c>
    </row>
    <row r="40" spans="1:12" x14ac:dyDescent="0.2">
      <c r="A40" s="81"/>
      <c r="B40" s="82"/>
      <c r="C40" s="82"/>
      <c r="D40" s="83"/>
      <c r="E40" s="2"/>
      <c r="F40" s="113"/>
      <c r="G40" s="115" t="s">
        <v>44</v>
      </c>
      <c r="H40" s="137">
        <v>0</v>
      </c>
      <c r="I40" s="46"/>
      <c r="J40" s="47"/>
      <c r="K40" s="117" t="s">
        <v>42</v>
      </c>
      <c r="L40" s="118">
        <f>COUNTIF(F23:F32,"2 СР")</f>
        <v>0</v>
      </c>
    </row>
    <row r="41" spans="1:12" x14ac:dyDescent="0.2">
      <c r="A41" s="211"/>
      <c r="B41" s="212"/>
      <c r="C41" s="212"/>
      <c r="D41" s="213"/>
      <c r="E41" s="2"/>
      <c r="F41" s="113"/>
      <c r="G41" s="44" t="s">
        <v>35</v>
      </c>
      <c r="H41" s="136">
        <v>0</v>
      </c>
      <c r="I41" s="46"/>
      <c r="J41" s="47"/>
      <c r="K41" s="117" t="s">
        <v>43</v>
      </c>
      <c r="L41" s="116">
        <f>COUNTIF(F23:F32,"3 СР")</f>
        <v>0</v>
      </c>
    </row>
    <row r="42" spans="1:12" x14ac:dyDescent="0.2">
      <c r="A42" s="211"/>
      <c r="B42" s="212"/>
      <c r="C42" s="212"/>
      <c r="D42" s="213"/>
      <c r="E42" s="48"/>
      <c r="F42" s="114"/>
      <c r="G42" s="44" t="s">
        <v>36</v>
      </c>
      <c r="H42" s="136">
        <v>0</v>
      </c>
      <c r="I42" s="49"/>
      <c r="J42" s="50"/>
      <c r="K42" s="43"/>
      <c r="L42" s="80"/>
    </row>
    <row r="43" spans="1:12" ht="9.75" customHeight="1" x14ac:dyDescent="0.2">
      <c r="A43" s="51"/>
      <c r="L43" s="53"/>
    </row>
    <row r="44" spans="1:12" ht="15.75" x14ac:dyDescent="0.2">
      <c r="A44" s="221" t="s">
        <v>3</v>
      </c>
      <c r="B44" s="222"/>
      <c r="C44" s="222"/>
      <c r="D44" s="222"/>
      <c r="E44" s="224" t="s">
        <v>11</v>
      </c>
      <c r="F44" s="224"/>
      <c r="G44" s="224"/>
      <c r="H44" s="224"/>
      <c r="I44" s="224"/>
      <c r="J44" s="222" t="s">
        <v>4</v>
      </c>
      <c r="K44" s="222"/>
      <c r="L44" s="223"/>
    </row>
    <row r="45" spans="1:12" x14ac:dyDescent="0.2">
      <c r="A45" s="51"/>
      <c r="B45" s="2"/>
      <c r="C45" s="2"/>
      <c r="E45" s="2"/>
      <c r="F45" s="41"/>
      <c r="G45" s="41"/>
      <c r="H45" s="41"/>
      <c r="I45" s="41"/>
      <c r="J45" s="41"/>
      <c r="K45" s="41"/>
      <c r="L45" s="58"/>
    </row>
    <row r="46" spans="1:12" x14ac:dyDescent="0.2">
      <c r="A46" s="55"/>
      <c r="D46" s="56"/>
      <c r="E46" s="21"/>
      <c r="F46" s="56"/>
      <c r="G46" s="85"/>
      <c r="H46" s="54"/>
      <c r="I46" s="56"/>
      <c r="J46" s="56"/>
      <c r="K46" s="56"/>
      <c r="L46" s="57"/>
    </row>
    <row r="47" spans="1:12" x14ac:dyDescent="0.2">
      <c r="A47" s="55"/>
      <c r="D47" s="56"/>
      <c r="E47" s="21"/>
      <c r="F47" s="56"/>
      <c r="G47" s="85"/>
      <c r="H47" s="54"/>
      <c r="I47" s="56"/>
      <c r="J47" s="56"/>
      <c r="K47" s="56"/>
      <c r="L47" s="57"/>
    </row>
    <row r="48" spans="1:12" x14ac:dyDescent="0.2">
      <c r="A48" s="55"/>
      <c r="D48" s="56"/>
      <c r="E48" s="21"/>
      <c r="F48" s="56"/>
      <c r="G48" s="85"/>
      <c r="H48" s="54"/>
      <c r="I48" s="56"/>
      <c r="J48" s="56"/>
      <c r="K48" s="56"/>
      <c r="L48" s="57"/>
    </row>
    <row r="49" spans="1:27" x14ac:dyDescent="0.2">
      <c r="A49" s="55"/>
      <c r="D49" s="56"/>
      <c r="E49" s="21"/>
      <c r="F49" s="56"/>
      <c r="G49" s="85"/>
      <c r="H49" s="54"/>
      <c r="I49" s="56"/>
      <c r="J49" s="56"/>
      <c r="K49" s="56"/>
      <c r="L49" s="57"/>
    </row>
    <row r="50" spans="1:27" ht="16.5" thickBot="1" x14ac:dyDescent="0.25">
      <c r="A50" s="216" t="s">
        <v>37</v>
      </c>
      <c r="B50" s="217"/>
      <c r="C50" s="217"/>
      <c r="D50" s="217"/>
      <c r="E50" s="219" t="str">
        <f>G17</f>
        <v>БУРМИСТРОВ В.Ю. (ВК, г. Шелехов)</v>
      </c>
      <c r="F50" s="217"/>
      <c r="G50" s="217"/>
      <c r="H50" s="217"/>
      <c r="I50" s="217"/>
      <c r="J50" s="219" t="str">
        <f>G18</f>
        <v>ПУСТЫНСКИЙ А.Л. (1к., г. Усолье-Сибирское)</v>
      </c>
      <c r="K50" s="217"/>
      <c r="L50" s="220"/>
    </row>
    <row r="51" spans="1:27" s="19" customFormat="1" ht="13.5" thickTop="1" x14ac:dyDescent="0.2">
      <c r="A51" s="2"/>
      <c r="B51" s="56"/>
      <c r="C51" s="56"/>
      <c r="D51" s="2"/>
      <c r="F51" s="2"/>
      <c r="G51" s="2"/>
      <c r="H51" s="45"/>
      <c r="I51" s="2"/>
      <c r="J51" s="5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s="151" customFormat="1" ht="18.75" x14ac:dyDescent="0.2">
      <c r="B52" s="152"/>
      <c r="C52" s="152"/>
      <c r="E52" s="153"/>
      <c r="H52" s="154"/>
      <c r="J52" s="155"/>
    </row>
    <row r="53" spans="1:27" ht="21" x14ac:dyDescent="0.2">
      <c r="A53" s="138" t="s">
        <v>45</v>
      </c>
      <c r="B53" s="138"/>
      <c r="C53" s="139"/>
      <c r="D53" s="210" t="s">
        <v>46</v>
      </c>
      <c r="E53" s="210"/>
      <c r="F53" s="210"/>
      <c r="G53" s="210"/>
    </row>
    <row r="54" spans="1:27" ht="18.75" x14ac:dyDescent="0.2">
      <c r="D54" s="151" t="s">
        <v>47</v>
      </c>
    </row>
  </sheetData>
  <mergeCells count="47">
    <mergeCell ref="A34:D34"/>
    <mergeCell ref="A50:D50"/>
    <mergeCell ref="G34:L34"/>
    <mergeCell ref="J50:L50"/>
    <mergeCell ref="E50:I50"/>
    <mergeCell ref="A44:D44"/>
    <mergeCell ref="J44:L44"/>
    <mergeCell ref="E44:I44"/>
    <mergeCell ref="A35:D35"/>
    <mergeCell ref="A36:D36"/>
    <mergeCell ref="A38:D38"/>
    <mergeCell ref="D53:G53"/>
    <mergeCell ref="A39:D39"/>
    <mergeCell ref="A41:D41"/>
    <mergeCell ref="A42:D42"/>
    <mergeCell ref="A37:D37"/>
    <mergeCell ref="A6:L6"/>
    <mergeCell ref="A11:L11"/>
    <mergeCell ref="H15:L15"/>
    <mergeCell ref="A8:L8"/>
    <mergeCell ref="A9:L9"/>
    <mergeCell ref="A10:L10"/>
    <mergeCell ref="A7:L7"/>
    <mergeCell ref="A14:D14"/>
    <mergeCell ref="A15:G15"/>
    <mergeCell ref="E21:E22"/>
    <mergeCell ref="F21:F22"/>
    <mergeCell ref="A12:L12"/>
    <mergeCell ref="D21:D22"/>
    <mergeCell ref="A13:D13"/>
    <mergeCell ref="G21:G22"/>
    <mergeCell ref="A1:L1"/>
    <mergeCell ref="A2:L2"/>
    <mergeCell ref="A3:L3"/>
    <mergeCell ref="A4:L4"/>
    <mergeCell ref="A5:L5"/>
    <mergeCell ref="A21:A22"/>
    <mergeCell ref="B21:B22"/>
    <mergeCell ref="H21:H22"/>
    <mergeCell ref="H16:L16"/>
    <mergeCell ref="H17:L17"/>
    <mergeCell ref="H18:L18"/>
    <mergeCell ref="C21:C22"/>
    <mergeCell ref="I21:I22"/>
    <mergeCell ref="J21:J22"/>
    <mergeCell ref="K21:K22"/>
    <mergeCell ref="L21:L22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7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ignoredErrors>
    <ignoredError sqref="J24:J32 I26:I3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парная гонка</vt:lpstr>
      <vt:lpstr>'парная гонка'!Заголовки_для_печати</vt:lpstr>
      <vt:lpstr>'парная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2021-08-04T10:09:12Z</dcterms:modified>
</cp:coreProperties>
</file>