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инд гонка девушки" sheetId="92" r:id="rId1"/>
  </sheets>
  <definedNames>
    <definedName name="_xlnm.Print_Titles" localSheetId="0">'инд гонка девушки'!$21:$22</definedName>
    <definedName name="_xlnm.Print_Area" localSheetId="0">'инд гонка девушки'!$A$1:$L$56</definedName>
  </definedNames>
  <calcPr calcId="152511"/>
</workbook>
</file>

<file path=xl/calcChain.xml><?xml version="1.0" encoding="utf-8"?>
<calcChain xmlns="http://schemas.openxmlformats.org/spreadsheetml/2006/main">
  <c r="I45" i="92" l="1"/>
  <c r="L48" i="92"/>
  <c r="I48" i="92"/>
  <c r="L47" i="92"/>
  <c r="I47" i="92"/>
  <c r="L46" i="92"/>
  <c r="I46" i="92"/>
  <c r="L45" i="92"/>
  <c r="L44" i="92"/>
  <c r="L43" i="92"/>
  <c r="L42" i="92"/>
  <c r="I44" i="92" l="1"/>
  <c r="I43" i="92" s="1"/>
  <c r="I26" i="92" l="1"/>
  <c r="I27" i="92"/>
  <c r="I28" i="92"/>
  <c r="I29" i="92"/>
  <c r="I30" i="92"/>
  <c r="I31" i="92"/>
  <c r="I32" i="92"/>
  <c r="I33" i="92"/>
  <c r="I34" i="92"/>
  <c r="I35" i="92"/>
  <c r="I36" i="92"/>
  <c r="I37" i="92"/>
  <c r="I38" i="92"/>
  <c r="I25" i="92"/>
  <c r="I24" i="92"/>
</calcChain>
</file>

<file path=xl/sharedStrings.xml><?xml version="1.0" encoding="utf-8"?>
<sst xmlns="http://schemas.openxmlformats.org/spreadsheetml/2006/main" count="123" uniqueCount="87">
  <si>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</si>
  <si>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</si>
  <si>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</si>
  <si>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</si>
  <si>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</si>
  <si>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</si>
  <si>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</si>
  <si>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</si>
  <si>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</si>
  <si>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</si>
  <si>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</si>
  <si>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</si>
  <si>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</si>
  <si>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</si>
  <si>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</si>
  <si>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</si>
  <si>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ВСЕРОССИЙСКИЕ СОРЕВНОВАНИЯ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</si>
  <si>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</si>
  <si>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</si>
  <si>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</si>
  <si>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</si>
  <si>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</si>
  <si>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</si>
  <si>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</si>
  <si>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НС</t>
  </si>
  <si>
    <t>СКОРОСТЬ км/ч</t>
  </si>
  <si>
    <t>Санкт-Петербург</t>
  </si>
  <si>
    <t>ВЫПОЛНЕНИЕ НТУ ЕВСК</t>
  </si>
  <si>
    <t>ОТСТАВАНИЕ</t>
  </si>
  <si>
    <t>Комитет по спорту Псковской области</t>
  </si>
  <si>
    <t>Федерация велосипедного спорта Псковской области</t>
  </si>
  <si>
    <t xml:space="preserve">КАРПЕНКОВ Ю.П. (ВК, г. Великие Луки) </t>
  </si>
  <si>
    <t xml:space="preserve">ИВАНОВА М.А. (ВК, г. Великие Луки) </t>
  </si>
  <si>
    <t>Девушки 15-16 лет</t>
  </si>
  <si>
    <t xml:space="preserve">БАБАЕВ С.А. (ВК, г. Великие Луки) </t>
  </si>
  <si>
    <t>КМС</t>
  </si>
  <si>
    <r>
      <rPr>
        <b/>
        <sz val="11"/>
        <rFont val="Times New Roman"/>
        <family val="1"/>
        <charset val="204"/>
      </rPr>
      <t>НАЧАЛО ГОНКИ:</t>
    </r>
    <r>
      <rPr>
        <sz val="11"/>
        <rFont val="Times New Roman"/>
        <family val="1"/>
        <charset val="204"/>
      </rPr>
      <t xml:space="preserve"> 11ч 50м </t>
    </r>
  </si>
  <si>
    <t>Псковская область</t>
  </si>
  <si>
    <t>Московская область</t>
  </si>
  <si>
    <t>ДАТА РОЖД.</t>
  </si>
  <si>
    <r>
      <t>МЕСТО ПРОВЕДЕНИЯ:</t>
    </r>
    <r>
      <rPr>
        <sz val="11"/>
        <rFont val="Times New Roman"/>
        <family val="1"/>
        <charset val="204"/>
      </rPr>
      <t xml:space="preserve">  г. Великие Луки</t>
    </r>
  </si>
  <si>
    <r>
      <rPr>
        <b/>
        <sz val="11"/>
        <rFont val="Times New Roman"/>
        <family val="1"/>
        <charset val="204"/>
      </rPr>
      <t>ОКОНЧАНИЕ ГОНКИ:</t>
    </r>
    <r>
      <rPr>
        <sz val="11"/>
        <rFont val="Times New Roman"/>
        <family val="1"/>
        <charset val="204"/>
      </rPr>
      <t xml:space="preserve">  12ч 40м</t>
    </r>
  </si>
  <si>
    <t>Рыбина Светлана</t>
  </si>
  <si>
    <t>Веселова Екатерина</t>
  </si>
  <si>
    <t>Слесарева Анастасия</t>
  </si>
  <si>
    <t>Пахомова Анастасия</t>
  </si>
  <si>
    <t>Удянская Александра</t>
  </si>
  <si>
    <t>Лосева Алина</t>
  </si>
  <si>
    <t>Любимкина Виктория</t>
  </si>
  <si>
    <t>Давыдовская Ольга</t>
  </si>
  <si>
    <t>Розанова Анастасия</t>
  </si>
  <si>
    <t>Корякова Дарья</t>
  </si>
  <si>
    <t>Осипова Виктория</t>
  </si>
  <si>
    <t>Корякова Елена</t>
  </si>
  <si>
    <t>Иванова Виктория</t>
  </si>
  <si>
    <t>Богданова Елизавета</t>
  </si>
  <si>
    <t>Федорова Екатерина</t>
  </si>
  <si>
    <t>Тимофеева Варвара</t>
  </si>
  <si>
    <t>Желонкина Софья</t>
  </si>
  <si>
    <t>14,8 км/1</t>
  </si>
  <si>
    <t>№ ЕКП 2021: 32534</t>
  </si>
  <si>
    <t>1 СР</t>
  </si>
  <si>
    <t>2 СР</t>
  </si>
  <si>
    <t>3 СР</t>
  </si>
  <si>
    <t>Москва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</si>
  <si>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</si>
  <si>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</si>
  <si>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</si>
  <si>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</si>
  <si>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</si>
  <si>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</si>
  <si>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</si>
  <si>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Н. финишировало</t>
  </si>
  <si>
    <t>Дисквалифицировано</t>
  </si>
  <si>
    <t>Н. стартовало</t>
  </si>
  <si>
    <t>Осадки: без осадков</t>
  </si>
  <si>
    <t>Ветер:</t>
  </si>
  <si>
    <t>№ ВРВС: 0080511611Я</t>
  </si>
  <si>
    <t>Температура: +18+ 19</t>
  </si>
  <si>
    <r>
      <t>ДАТА ПРОВЕДЕНИЯ:</t>
    </r>
    <r>
      <rPr>
        <sz val="11"/>
        <rFont val="Times New Roman"/>
        <family val="1"/>
        <charset val="204"/>
      </rPr>
      <t xml:space="preserve"> 28 мая 2021 года              </t>
    </r>
  </si>
  <si>
    <t>Влажность: 54%</t>
  </si>
  <si>
    <t>шоссе - индивидуальная гонка на время</t>
  </si>
  <si>
    <t>НАЗВАНИЕ ТРАССЫ / РЕГ. НОМЕР:</t>
  </si>
  <si>
    <t>МАКСИМАЛЬНЫЙ ПЕРЕПАД (HD):</t>
  </si>
  <si>
    <t>СУММА ПЕРЕПАДОВ (ТС):</t>
  </si>
  <si>
    <t>ДЛИНА КРУГА/КРУГОВ:</t>
  </si>
  <si>
    <t>1 сп.юн.р.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</si>
</sst>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0.000"/>
    <numFmt numFmtId="166" formatCode="hh:mm:ss.0"/>
    <numFmt numFmtId="167" formatCode="dd/mm/yyyy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2"/>
      <color rgb="FF2B2E3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37">
    <xf numFmtId="0" fontId="0" fillId="0" borderId="0" xfId="0"/>
    <xf numFmtId="49" fontId="6" fillId="0" borderId="4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2" fillId="0" borderId="30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/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4" fillId="0" borderId="14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4" fillId="0" borderId="16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right" vertical="center"/>
    </xf>
    <xf numFmtId="0" fontId="14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49" fontId="10" fillId="0" borderId="17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65" fontId="16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5" fontId="16" fillId="0" borderId="2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166" fontId="16" fillId="0" borderId="22" xfId="0" applyNumberFormat="1" applyFont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10" fillId="0" borderId="34" xfId="0" applyFont="1" applyFill="1" applyBorder="1" applyAlignment="1">
      <alignment horizontal="right" vertical="center"/>
    </xf>
    <xf numFmtId="0" fontId="14" fillId="0" borderId="24" xfId="0" applyFont="1" applyBorder="1" applyAlignment="1">
      <alignment horizontal="left" vertical="center"/>
    </xf>
    <xf numFmtId="0" fontId="10" fillId="0" borderId="19" xfId="0" applyFont="1" applyBorder="1" applyAlignment="1">
      <alignment vertical="center"/>
    </xf>
    <xf numFmtId="49" fontId="10" fillId="0" borderId="2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justify"/>
    </xf>
    <xf numFmtId="0" fontId="18" fillId="0" borderId="0" xfId="8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49" fontId="6" fillId="0" borderId="4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 vertical="center"/>
    </xf>
    <xf numFmtId="0" fontId="14" fillId="2" borderId="28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NumberFormat="1" applyFont="1" applyFill="1" applyBorder="1" applyAlignment="1" applyProtection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 vertical="center" wrapText="1"/>
    </xf>
    <xf numFmtId="167" fontId="19" fillId="0" borderId="22" xfId="0" applyNumberFormat="1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0" fontId="9" fillId="0" borderId="19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22" fillId="2" borderId="26" xfId="3" applyFont="1" applyFill="1" applyBorder="1" applyAlignment="1">
      <alignment horizontal="center" vertical="center" wrapText="1"/>
    </xf>
    <xf numFmtId="0" fontId="22" fillId="2" borderId="38" xfId="3" applyFont="1" applyFill="1" applyBorder="1" applyAlignment="1">
      <alignment horizontal="center" vertical="center" wrapText="1"/>
    </xf>
    <xf numFmtId="0" fontId="22" fillId="2" borderId="27" xfId="3" applyFont="1" applyFill="1" applyBorder="1" applyAlignment="1">
      <alignment horizontal="center" vertical="center" wrapText="1"/>
    </xf>
    <xf numFmtId="0" fontId="22" fillId="2" borderId="39" xfId="3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569990</xdr:colOff>
      <xdr:row>0</xdr:row>
      <xdr:rowOff>105835</xdr:rowOff>
    </xdr:from>
    <xdr:to>
      <xdr:col>3</xdr:col>
      <xdr:colOff>919239</xdr:colOff>
      <xdr:row>5</xdr:row>
      <xdr:rowOff>25400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440" y="105835"/>
          <a:ext cx="1153583" cy="898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403679</xdr:colOff>
      <xdr:row>4</xdr:row>
      <xdr:rowOff>20045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7129" cy="930212"/>
        </a:xfrm>
        <a:prstGeom prst="rect">
          <a:avLst/>
        </a:prstGeom>
      </xdr:spPr>
    </xdr:pic>
    <xdr:clientData/>
  </xdr:twoCellAnchor>
  <xdr:twoCellAnchor editAs="oneCell">
    <xdr:from>
      <xdr:col>9</xdr:col>
      <xdr:colOff>269656</xdr:colOff>
      <xdr:row>0</xdr:row>
      <xdr:rowOff>126999</xdr:rowOff>
    </xdr:from>
    <xdr:to>
      <xdr:col>10</xdr:col>
      <xdr:colOff>454086</xdr:colOff>
      <xdr:row>5</xdr:row>
      <xdr:rowOff>38742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2506" y="126999"/>
          <a:ext cx="918913" cy="890702"/>
        </a:xfrm>
        <a:prstGeom prst="rect">
          <a:avLst/>
        </a:prstGeom>
      </xdr:spPr>
    </xdr:pic>
    <xdr:clientData/>
  </xdr:twoCellAnchor>
  <xdr:twoCellAnchor editAs="oneCell">
    <xdr:from>
      <xdr:col>10</xdr:col>
      <xdr:colOff>772583</xdr:colOff>
      <xdr:row>1</xdr:row>
      <xdr:rowOff>95251</xdr:rowOff>
    </xdr:from>
    <xdr:to>
      <xdr:col>11</xdr:col>
      <xdr:colOff>776817</xdr:colOff>
      <xdr:row>4</xdr:row>
      <xdr:rowOff>33867</xdr:rowOff>
    </xdr:to>
    <xdr:pic>
      <xdr:nvPicPr>
        <xdr:cNvPr id="5" name="Picture 2" descr="C:\Users\PC\Downloads\imgonline-com-ua-Transparent-backgr-ngyU8xkvrRBe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083" y="295276"/>
          <a:ext cx="909108" cy="65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L57"/>
  <sheetViews>
    <sheetView tabSelected="1" view="pageBreakPreview" topLeftCell="A19" zoomScale="90" zoomScaleNormal="100" zoomScaleSheetLayoutView="90" workbookViewId="0">
      <selection activeCell="F24" sqref="F24"/>
    </sheetView>
  </sheetViews>
  <sheetFormatPr defaultRowHeight="12.75" x14ac:dyDescent="0.2"/>
  <cols>
    <col min="1" max="1" width="7" style="4" customWidth="1"/>
    <col min="2" max="2" width="7" style="44" customWidth="1"/>
    <col min="3" max="3" width="12" style="44" customWidth="1"/>
    <col min="4" max="4" width="20" style="4" customWidth="1"/>
    <col min="5" max="5" width="10.28515625" style="4" customWidth="1"/>
    <col min="6" max="6" width="7.7109375" style="4" customWidth="1"/>
    <col min="7" max="7" width="19.5703125" style="4" customWidth="1"/>
    <col min="8" max="8" width="20.85546875" style="4" customWidth="1"/>
    <col min="9" max="9" width="12.5703125" style="4" customWidth="1"/>
    <col min="10" max="10" width="11" style="4" customWidth="1"/>
    <col min="11" max="11" width="13.5703125" style="4" customWidth="1"/>
    <col min="12" max="12" width="14.7109375" style="4" customWidth="1"/>
    <col min="13" max="16384" width="9.140625" style="4"/>
  </cols>
  <sheetData>
    <row r="1" spans="1:12" ht="15.75" customHeight="1" x14ac:dyDescent="0.2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5.75" customHeight="1" x14ac:dyDescent="0.2">
      <c r="A2" s="124" t="s">
        <v>29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20.25" x14ac:dyDescent="0.2">
      <c r="A3" s="124" t="s">
        <v>11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20.25" x14ac:dyDescent="0.2">
      <c r="A4" s="124" t="s">
        <v>30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ht="5.2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6" customFormat="1" ht="27" x14ac:dyDescent="0.2">
      <c r="A6" s="125" t="s">
        <v>16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1:12" s="6" customFormat="1" ht="18" customHeight="1" x14ac:dyDescent="0.2">
      <c r="A7" s="123" t="s">
        <v>18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12" s="6" customFormat="1" ht="4.5" customHeight="1" thickBo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8" customHeight="1" thickTop="1" x14ac:dyDescent="0.2">
      <c r="A9" s="126" t="s">
        <v>23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8"/>
    </row>
    <row r="10" spans="1:12" s="8" customFormat="1" ht="18" customHeight="1" x14ac:dyDescent="0.2">
      <c r="A10" s="129" t="s">
        <v>81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1"/>
    </row>
    <row r="11" spans="1:12" ht="19.5" customHeight="1" x14ac:dyDescent="0.2">
      <c r="A11" s="132" t="s">
        <v>33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4"/>
    </row>
    <row r="12" spans="1:12" ht="5.25" customHeight="1" x14ac:dyDescent="0.2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5.75" x14ac:dyDescent="0.2">
      <c r="A13" s="12" t="s">
        <v>40</v>
      </c>
      <c r="B13" s="13"/>
      <c r="C13" s="13"/>
      <c r="D13" s="14"/>
      <c r="E13" s="15"/>
      <c r="F13" s="15"/>
      <c r="G13" s="16" t="s">
        <v>36</v>
      </c>
      <c r="H13" s="15"/>
      <c r="I13" s="15"/>
      <c r="J13" s="15"/>
      <c r="K13" s="17"/>
      <c r="L13" s="18" t="s">
        <v>77</v>
      </c>
    </row>
    <row r="14" spans="1:12" ht="15.75" x14ac:dyDescent="0.25">
      <c r="A14" s="19" t="s">
        <v>79</v>
      </c>
      <c r="B14" s="20"/>
      <c r="C14" s="20"/>
      <c r="D14" s="21"/>
      <c r="E14" s="21"/>
      <c r="F14" s="21"/>
      <c r="G14" s="22" t="s">
        <v>41</v>
      </c>
      <c r="H14" s="21"/>
      <c r="I14" s="21"/>
      <c r="J14" s="21"/>
      <c r="K14" s="23"/>
      <c r="L14" s="92" t="s">
        <v>60</v>
      </c>
    </row>
    <row r="15" spans="1:12" ht="14.25" x14ac:dyDescent="0.2">
      <c r="A15" s="135" t="s">
        <v>10</v>
      </c>
      <c r="B15" s="121"/>
      <c r="C15" s="121"/>
      <c r="D15" s="121"/>
      <c r="E15" s="121"/>
      <c r="F15" s="121"/>
      <c r="G15" s="136"/>
      <c r="H15" s="120" t="s">
        <v>1</v>
      </c>
      <c r="I15" s="121"/>
      <c r="J15" s="121"/>
      <c r="K15" s="121"/>
      <c r="L15" s="122"/>
    </row>
    <row r="16" spans="1:12" ht="15" x14ac:dyDescent="0.2">
      <c r="A16" s="24" t="s">
        <v>19</v>
      </c>
      <c r="B16" s="25"/>
      <c r="C16" s="25"/>
      <c r="D16" s="26"/>
      <c r="E16" s="27"/>
      <c r="F16" s="26"/>
      <c r="G16" s="28"/>
      <c r="H16" s="29" t="s">
        <v>82</v>
      </c>
      <c r="I16" s="30"/>
      <c r="J16" s="30"/>
      <c r="K16" s="30"/>
      <c r="L16" s="31"/>
    </row>
    <row r="17" spans="1:12" ht="15" x14ac:dyDescent="0.2">
      <c r="A17" s="24" t="s">
        <v>20</v>
      </c>
      <c r="B17" s="25"/>
      <c r="C17" s="25"/>
      <c r="D17" s="32"/>
      <c r="E17" s="27"/>
      <c r="F17" s="26"/>
      <c r="G17" s="28" t="s">
        <v>31</v>
      </c>
      <c r="H17" s="29" t="s">
        <v>83</v>
      </c>
      <c r="I17" s="30"/>
      <c r="J17" s="30"/>
      <c r="K17" s="30"/>
      <c r="L17" s="31"/>
    </row>
    <row r="18" spans="1:12" ht="15" x14ac:dyDescent="0.2">
      <c r="A18" s="24" t="s">
        <v>21</v>
      </c>
      <c r="B18" s="25"/>
      <c r="C18" s="25"/>
      <c r="D18" s="32"/>
      <c r="E18" s="27"/>
      <c r="F18" s="26"/>
      <c r="G18" s="28" t="s">
        <v>32</v>
      </c>
      <c r="H18" s="29" t="s">
        <v>84</v>
      </c>
      <c r="I18" s="30"/>
      <c r="J18" s="30"/>
      <c r="K18" s="30"/>
      <c r="L18" s="31"/>
    </row>
    <row r="19" spans="1:12" ht="15.75" thickBot="1" x14ac:dyDescent="0.25">
      <c r="A19" s="47" t="s">
        <v>17</v>
      </c>
      <c r="B19" s="93"/>
      <c r="C19" s="93"/>
      <c r="D19" s="49"/>
      <c r="E19" s="49"/>
      <c r="F19" s="49"/>
      <c r="G19" s="50" t="s">
        <v>34</v>
      </c>
      <c r="H19" s="51" t="s">
        <v>85</v>
      </c>
      <c r="I19" s="52"/>
      <c r="J19" s="52"/>
      <c r="K19" s="48">
        <v>14.8</v>
      </c>
      <c r="L19" s="53" t="s">
        <v>59</v>
      </c>
    </row>
    <row r="20" spans="1:12" ht="4.5" customHeight="1" thickTop="1" thickBot="1" x14ac:dyDescent="0.25">
      <c r="A20" s="34"/>
      <c r="B20" s="35"/>
      <c r="C20" s="35"/>
      <c r="D20" s="36"/>
      <c r="E20" s="36"/>
      <c r="F20" s="36"/>
      <c r="G20" s="36"/>
      <c r="H20" s="36"/>
      <c r="I20" s="36"/>
      <c r="J20" s="36"/>
      <c r="K20" s="36"/>
      <c r="L20" s="37"/>
    </row>
    <row r="21" spans="1:12" s="66" customFormat="1" ht="21" customHeight="1" thickTop="1" x14ac:dyDescent="0.2">
      <c r="A21" s="118" t="s">
        <v>7</v>
      </c>
      <c r="B21" s="112" t="s">
        <v>13</v>
      </c>
      <c r="C21" s="112" t="s">
        <v>22</v>
      </c>
      <c r="D21" s="112" t="s">
        <v>2</v>
      </c>
      <c r="E21" s="112" t="s">
        <v>39</v>
      </c>
      <c r="F21" s="112" t="s">
        <v>9</v>
      </c>
      <c r="G21" s="114" t="s">
        <v>14</v>
      </c>
      <c r="H21" s="114" t="s">
        <v>8</v>
      </c>
      <c r="I21" s="112" t="s">
        <v>28</v>
      </c>
      <c r="J21" s="112" t="s">
        <v>25</v>
      </c>
      <c r="K21" s="116" t="s">
        <v>27</v>
      </c>
      <c r="L21" s="110" t="s">
        <v>15</v>
      </c>
    </row>
    <row r="22" spans="1:12" s="66" customFormat="1" ht="13.5" customHeight="1" x14ac:dyDescent="0.2">
      <c r="A22" s="119"/>
      <c r="B22" s="113"/>
      <c r="C22" s="113"/>
      <c r="D22" s="113"/>
      <c r="E22" s="113"/>
      <c r="F22" s="113"/>
      <c r="G22" s="115"/>
      <c r="H22" s="115"/>
      <c r="I22" s="113"/>
      <c r="J22" s="113"/>
      <c r="K22" s="117"/>
      <c r="L22" s="111"/>
    </row>
    <row r="23" spans="1:12" s="38" customFormat="1" ht="26.25" customHeight="1" x14ac:dyDescent="0.2">
      <c r="A23" s="80">
        <v>1</v>
      </c>
      <c r="B23" s="63">
        <v>17</v>
      </c>
      <c r="C23" s="64">
        <v>10096561157</v>
      </c>
      <c r="D23" s="62" t="s">
        <v>42</v>
      </c>
      <c r="E23" s="79">
        <v>38946</v>
      </c>
      <c r="F23" s="64" t="s">
        <v>86</v>
      </c>
      <c r="G23" s="62" t="s">
        <v>64</v>
      </c>
      <c r="H23" s="45">
        <v>1.6309027777777776E-2</v>
      </c>
      <c r="I23" s="45"/>
      <c r="J23" s="39">
        <v>38.979999999999997</v>
      </c>
      <c r="K23" s="61" t="s">
        <v>35</v>
      </c>
      <c r="L23" s="81"/>
    </row>
    <row r="24" spans="1:12" s="38" customFormat="1" ht="27.75" customHeight="1" x14ac:dyDescent="0.2">
      <c r="A24" s="82">
        <v>2</v>
      </c>
      <c r="B24" s="64">
        <v>6</v>
      </c>
      <c r="C24" s="64">
        <v>10117450816</v>
      </c>
      <c r="D24" s="62" t="s">
        <v>43</v>
      </c>
      <c r="E24" s="79">
        <v>38899</v>
      </c>
      <c r="F24" s="64" t="s">
        <v>61</v>
      </c>
      <c r="G24" s="62" t="s">
        <v>37</v>
      </c>
      <c r="H24" s="45">
        <v>1.6979166666666667E-2</v>
      </c>
      <c r="I24" s="45">
        <f>H24-$H$23</f>
        <v>6.7013888888889026E-4</v>
      </c>
      <c r="J24" s="39">
        <v>37.08</v>
      </c>
      <c r="K24" s="61" t="s">
        <v>35</v>
      </c>
      <c r="L24" s="81"/>
    </row>
    <row r="25" spans="1:12" s="38" customFormat="1" ht="27.75" customHeight="1" x14ac:dyDescent="0.2">
      <c r="A25" s="82">
        <v>3</v>
      </c>
      <c r="B25" s="64">
        <v>11</v>
      </c>
      <c r="C25" s="64">
        <v>10117452331</v>
      </c>
      <c r="D25" s="62" t="s">
        <v>44</v>
      </c>
      <c r="E25" s="79">
        <v>38720</v>
      </c>
      <c r="F25" s="64" t="s">
        <v>61</v>
      </c>
      <c r="G25" s="62" t="s">
        <v>37</v>
      </c>
      <c r="H25" s="45">
        <v>1.7111111111111112E-2</v>
      </c>
      <c r="I25" s="45">
        <f>H25-$H$23</f>
        <v>8.020833333333352E-4</v>
      </c>
      <c r="J25" s="39">
        <v>36.92</v>
      </c>
      <c r="K25" s="61" t="s">
        <v>35</v>
      </c>
      <c r="L25" s="81"/>
    </row>
    <row r="26" spans="1:12" s="38" customFormat="1" ht="27.75" customHeight="1" x14ac:dyDescent="0.2">
      <c r="A26" s="82">
        <v>4</v>
      </c>
      <c r="B26" s="64">
        <v>3</v>
      </c>
      <c r="C26" s="64">
        <v>10093565473</v>
      </c>
      <c r="D26" s="62" t="s">
        <v>45</v>
      </c>
      <c r="E26" s="79">
        <v>38388</v>
      </c>
      <c r="F26" s="64" t="s">
        <v>61</v>
      </c>
      <c r="G26" s="65" t="s">
        <v>26</v>
      </c>
      <c r="H26" s="45">
        <v>1.7114583333333332E-2</v>
      </c>
      <c r="I26" s="45">
        <f t="shared" ref="I26:I38" si="0">H26-$H$23</f>
        <v>8.0555555555555589E-4</v>
      </c>
      <c r="J26" s="39">
        <v>36.92</v>
      </c>
      <c r="K26" s="61" t="s">
        <v>35</v>
      </c>
      <c r="L26" s="81"/>
    </row>
    <row r="27" spans="1:12" s="38" customFormat="1" ht="27.75" customHeight="1" x14ac:dyDescent="0.2">
      <c r="A27" s="82">
        <v>5</v>
      </c>
      <c r="B27" s="64">
        <v>4</v>
      </c>
      <c r="C27" s="64">
        <v>10111188252</v>
      </c>
      <c r="D27" s="62" t="s">
        <v>46</v>
      </c>
      <c r="E27" s="79">
        <v>38792</v>
      </c>
      <c r="F27" s="64" t="s">
        <v>61</v>
      </c>
      <c r="G27" s="65" t="s">
        <v>26</v>
      </c>
      <c r="H27" s="45">
        <v>1.7480324074074075E-2</v>
      </c>
      <c r="I27" s="45">
        <f t="shared" si="0"/>
        <v>1.1712962962962988E-3</v>
      </c>
      <c r="J27" s="39">
        <v>35.57</v>
      </c>
      <c r="K27" s="61" t="s">
        <v>35</v>
      </c>
      <c r="L27" s="81"/>
    </row>
    <row r="28" spans="1:12" s="38" customFormat="1" ht="27.75" customHeight="1" x14ac:dyDescent="0.2">
      <c r="A28" s="82">
        <v>6</v>
      </c>
      <c r="B28" s="64">
        <v>2</v>
      </c>
      <c r="C28" s="64">
        <v>10111058920</v>
      </c>
      <c r="D28" s="62" t="s">
        <v>58</v>
      </c>
      <c r="E28" s="79">
        <v>38947</v>
      </c>
      <c r="F28" s="64" t="s">
        <v>61</v>
      </c>
      <c r="G28" s="62" t="s">
        <v>26</v>
      </c>
      <c r="H28" s="45">
        <v>1.7630787037037035E-2</v>
      </c>
      <c r="I28" s="45">
        <f t="shared" si="0"/>
        <v>1.3217592592592586E-3</v>
      </c>
      <c r="J28" s="39">
        <v>35.39</v>
      </c>
      <c r="K28" s="40"/>
      <c r="L28" s="81"/>
    </row>
    <row r="29" spans="1:12" s="38" customFormat="1" ht="27.75" customHeight="1" x14ac:dyDescent="0.2">
      <c r="A29" s="82">
        <v>7</v>
      </c>
      <c r="B29" s="64">
        <v>9</v>
      </c>
      <c r="C29" s="64">
        <v>10104652068</v>
      </c>
      <c r="D29" s="62" t="s">
        <v>47</v>
      </c>
      <c r="E29" s="79">
        <v>38746</v>
      </c>
      <c r="F29" s="64" t="s">
        <v>61</v>
      </c>
      <c r="G29" s="62" t="s">
        <v>37</v>
      </c>
      <c r="H29" s="45">
        <v>1.7748842592592594E-2</v>
      </c>
      <c r="I29" s="45">
        <f t="shared" si="0"/>
        <v>1.4398148148148174E-3</v>
      </c>
      <c r="J29" s="39">
        <v>35.25</v>
      </c>
      <c r="K29" s="40"/>
      <c r="L29" s="81"/>
    </row>
    <row r="30" spans="1:12" s="38" customFormat="1" ht="27.75" customHeight="1" x14ac:dyDescent="0.2">
      <c r="A30" s="82">
        <v>8</v>
      </c>
      <c r="B30" s="63">
        <v>15</v>
      </c>
      <c r="C30" s="64">
        <v>10089792375</v>
      </c>
      <c r="D30" s="62" t="s">
        <v>48</v>
      </c>
      <c r="E30" s="79">
        <v>38843</v>
      </c>
      <c r="F30" s="64" t="s">
        <v>62</v>
      </c>
      <c r="G30" s="62" t="s">
        <v>38</v>
      </c>
      <c r="H30" s="45">
        <v>1.778009259259259E-2</v>
      </c>
      <c r="I30" s="45">
        <f>H30-$H$23</f>
        <v>1.4710648148148139E-3</v>
      </c>
      <c r="J30" s="39">
        <v>35.21</v>
      </c>
      <c r="K30" s="40"/>
      <c r="L30" s="81"/>
    </row>
    <row r="31" spans="1:12" s="38" customFormat="1" ht="27.75" customHeight="1" x14ac:dyDescent="0.2">
      <c r="A31" s="82">
        <v>9</v>
      </c>
      <c r="B31" s="64">
        <v>1</v>
      </c>
      <c r="C31" s="64">
        <v>10111079330</v>
      </c>
      <c r="D31" s="62" t="s">
        <v>49</v>
      </c>
      <c r="E31" s="79">
        <v>38979</v>
      </c>
      <c r="F31" s="64" t="s">
        <v>61</v>
      </c>
      <c r="G31" s="62" t="s">
        <v>26</v>
      </c>
      <c r="H31" s="45">
        <v>1.8175925925925925E-2</v>
      </c>
      <c r="I31" s="45">
        <f t="shared" si="0"/>
        <v>1.8668981481481488E-3</v>
      </c>
      <c r="J31" s="39">
        <v>34.75</v>
      </c>
      <c r="K31" s="40"/>
      <c r="L31" s="81"/>
    </row>
    <row r="32" spans="1:12" s="38" customFormat="1" ht="27.75" customHeight="1" x14ac:dyDescent="0.2">
      <c r="A32" s="82">
        <v>10</v>
      </c>
      <c r="B32" s="63">
        <v>16</v>
      </c>
      <c r="C32" s="64">
        <v>10089582211</v>
      </c>
      <c r="D32" s="62" t="s">
        <v>50</v>
      </c>
      <c r="E32" s="79">
        <v>38887</v>
      </c>
      <c r="F32" s="64" t="s">
        <v>62</v>
      </c>
      <c r="G32" s="62" t="s">
        <v>38</v>
      </c>
      <c r="H32" s="45">
        <v>1.8241898148148149E-2</v>
      </c>
      <c r="I32" s="45">
        <f t="shared" si="0"/>
        <v>1.932870370370373E-3</v>
      </c>
      <c r="J32" s="39">
        <v>34.67</v>
      </c>
      <c r="K32" s="40"/>
      <c r="L32" s="81"/>
    </row>
    <row r="33" spans="1:12" s="38" customFormat="1" ht="27.75" customHeight="1" x14ac:dyDescent="0.2">
      <c r="A33" s="82">
        <v>11</v>
      </c>
      <c r="B33" s="64">
        <v>7</v>
      </c>
      <c r="C33" s="64">
        <v>10113341955</v>
      </c>
      <c r="D33" s="62" t="s">
        <v>51</v>
      </c>
      <c r="E33" s="79">
        <v>39080</v>
      </c>
      <c r="F33" s="64" t="s">
        <v>61</v>
      </c>
      <c r="G33" s="62" t="s">
        <v>37</v>
      </c>
      <c r="H33" s="45">
        <v>1.8738425925925926E-2</v>
      </c>
      <c r="I33" s="45">
        <f t="shared" si="0"/>
        <v>2.4293981481481493E-3</v>
      </c>
      <c r="J33" s="39">
        <v>33.340000000000003</v>
      </c>
      <c r="K33" s="40"/>
      <c r="L33" s="83"/>
    </row>
    <row r="34" spans="1:12" s="38" customFormat="1" ht="27.75" customHeight="1" x14ac:dyDescent="0.2">
      <c r="A34" s="82">
        <v>12</v>
      </c>
      <c r="B34" s="64">
        <v>10</v>
      </c>
      <c r="C34" s="64">
        <v>10117352200</v>
      </c>
      <c r="D34" s="62" t="s">
        <v>52</v>
      </c>
      <c r="E34" s="79">
        <v>38910</v>
      </c>
      <c r="F34" s="64" t="s">
        <v>61</v>
      </c>
      <c r="G34" s="62" t="s">
        <v>37</v>
      </c>
      <c r="H34" s="45">
        <v>1.9091435185185187E-2</v>
      </c>
      <c r="I34" s="45">
        <f t="shared" si="0"/>
        <v>2.7824074074074105E-3</v>
      </c>
      <c r="J34" s="39">
        <v>32.979999999999997</v>
      </c>
      <c r="K34" s="41"/>
      <c r="L34" s="84"/>
    </row>
    <row r="35" spans="1:12" ht="27.75" customHeight="1" x14ac:dyDescent="0.2">
      <c r="A35" s="82">
        <v>13</v>
      </c>
      <c r="B35" s="64">
        <v>8</v>
      </c>
      <c r="C35" s="64">
        <v>10115801513</v>
      </c>
      <c r="D35" s="62" t="s">
        <v>53</v>
      </c>
      <c r="E35" s="79">
        <v>38760</v>
      </c>
      <c r="F35" s="64" t="s">
        <v>61</v>
      </c>
      <c r="G35" s="62" t="s">
        <v>37</v>
      </c>
      <c r="H35" s="45">
        <v>1.9127314814814816E-2</v>
      </c>
      <c r="I35" s="45">
        <f t="shared" si="0"/>
        <v>2.8182870370370393E-3</v>
      </c>
      <c r="J35" s="39">
        <v>32.950000000000003</v>
      </c>
      <c r="K35" s="41"/>
      <c r="L35" s="84"/>
    </row>
    <row r="36" spans="1:12" s="38" customFormat="1" ht="27.75" customHeight="1" x14ac:dyDescent="0.2">
      <c r="A36" s="82">
        <v>14</v>
      </c>
      <c r="B36" s="63">
        <v>14</v>
      </c>
      <c r="C36" s="64">
        <v>10117244486</v>
      </c>
      <c r="D36" s="62" t="s">
        <v>54</v>
      </c>
      <c r="E36" s="79">
        <v>38860</v>
      </c>
      <c r="F36" s="64" t="s">
        <v>62</v>
      </c>
      <c r="G36" s="62" t="s">
        <v>38</v>
      </c>
      <c r="H36" s="45">
        <v>1.9233796296296294E-2</v>
      </c>
      <c r="I36" s="45">
        <f t="shared" si="0"/>
        <v>2.9247685185185175E-3</v>
      </c>
      <c r="J36" s="39">
        <v>32.83</v>
      </c>
      <c r="K36" s="42"/>
      <c r="L36" s="85"/>
    </row>
    <row r="37" spans="1:12" s="38" customFormat="1" ht="27.75" customHeight="1" x14ac:dyDescent="0.2">
      <c r="A37" s="82">
        <v>15</v>
      </c>
      <c r="B37" s="64">
        <v>5</v>
      </c>
      <c r="C37" s="64">
        <v>10117457593</v>
      </c>
      <c r="D37" s="62" t="s">
        <v>55</v>
      </c>
      <c r="E37" s="79">
        <v>38788</v>
      </c>
      <c r="F37" s="64" t="s">
        <v>61</v>
      </c>
      <c r="G37" s="62" t="s">
        <v>37</v>
      </c>
      <c r="H37" s="45">
        <v>1.942361111111111E-2</v>
      </c>
      <c r="I37" s="45">
        <f t="shared" si="0"/>
        <v>3.1145833333333338E-3</v>
      </c>
      <c r="J37" s="39">
        <v>32.630000000000003</v>
      </c>
      <c r="K37" s="42"/>
      <c r="L37" s="85"/>
    </row>
    <row r="38" spans="1:12" s="38" customFormat="1" ht="27.75" customHeight="1" x14ac:dyDescent="0.2">
      <c r="A38" s="82">
        <v>16</v>
      </c>
      <c r="B38" s="64">
        <v>13</v>
      </c>
      <c r="C38" s="64">
        <v>10091545449</v>
      </c>
      <c r="D38" s="62" t="s">
        <v>56</v>
      </c>
      <c r="E38" s="79">
        <v>38810</v>
      </c>
      <c r="F38" s="64" t="s">
        <v>61</v>
      </c>
      <c r="G38" s="62" t="s">
        <v>37</v>
      </c>
      <c r="H38" s="45">
        <v>2.3035879629629632E-2</v>
      </c>
      <c r="I38" s="45">
        <f t="shared" si="0"/>
        <v>6.7268518518518554E-3</v>
      </c>
      <c r="J38" s="39">
        <v>27.19</v>
      </c>
      <c r="K38" s="42"/>
      <c r="L38" s="85"/>
    </row>
    <row r="39" spans="1:12" ht="27.75" customHeight="1" thickBot="1" x14ac:dyDescent="0.25">
      <c r="A39" s="86" t="s">
        <v>24</v>
      </c>
      <c r="B39" s="87">
        <v>12</v>
      </c>
      <c r="C39" s="87">
        <v>10114923055</v>
      </c>
      <c r="D39" s="88" t="s">
        <v>57</v>
      </c>
      <c r="E39" s="89">
        <v>38813</v>
      </c>
      <c r="F39" s="87" t="s">
        <v>61</v>
      </c>
      <c r="G39" s="88" t="s">
        <v>37</v>
      </c>
      <c r="H39" s="46"/>
      <c r="I39" s="46"/>
      <c r="J39" s="43"/>
      <c r="K39" s="90"/>
      <c r="L39" s="91"/>
    </row>
    <row r="40" spans="1:12" ht="6.75" customHeight="1" thickTop="1" thickBot="1" x14ac:dyDescent="0.25">
      <c r="A40" s="54"/>
      <c r="B40" s="55"/>
      <c r="C40" s="55"/>
      <c r="D40" s="56"/>
      <c r="E40" s="57"/>
      <c r="F40" s="58"/>
      <c r="G40" s="59"/>
      <c r="H40" s="60"/>
      <c r="I40" s="60"/>
      <c r="J40" s="60"/>
      <c r="K40" s="60"/>
      <c r="L40" s="60"/>
    </row>
    <row r="41" spans="1:12" ht="15" thickTop="1" x14ac:dyDescent="0.2">
      <c r="A41" s="97" t="s">
        <v>5</v>
      </c>
      <c r="B41" s="98"/>
      <c r="C41" s="98"/>
      <c r="D41" s="98"/>
      <c r="E41" s="77"/>
      <c r="F41" s="77"/>
      <c r="G41" s="77"/>
      <c r="H41" s="98" t="s">
        <v>6</v>
      </c>
      <c r="I41" s="98"/>
      <c r="J41" s="98"/>
      <c r="K41" s="98"/>
      <c r="L41" s="99"/>
    </row>
    <row r="42" spans="1:12" ht="15" x14ac:dyDescent="0.2">
      <c r="A42" s="2" t="s">
        <v>78</v>
      </c>
      <c r="B42" s="33"/>
      <c r="C42" s="78"/>
      <c r="H42" s="1" t="s">
        <v>65</v>
      </c>
      <c r="I42" s="70">
        <v>4</v>
      </c>
      <c r="K42" s="71" t="s">
        <v>66</v>
      </c>
      <c r="L42" s="72">
        <f>COUNTIF(F20:F40,"ЗМС")</f>
        <v>0</v>
      </c>
    </row>
    <row r="43" spans="1:12" ht="15" x14ac:dyDescent="0.2">
      <c r="A43" s="2" t="s">
        <v>80</v>
      </c>
      <c r="B43" s="33"/>
      <c r="C43" s="78"/>
      <c r="H43" s="1" t="s">
        <v>67</v>
      </c>
      <c r="I43" s="70">
        <f>I44+I48</f>
        <v>17</v>
      </c>
      <c r="K43" s="71" t="s">
        <v>68</v>
      </c>
      <c r="L43" s="72">
        <f>COUNTIF(F20:F40,"МСМК")</f>
        <v>0</v>
      </c>
    </row>
    <row r="44" spans="1:12" ht="15" x14ac:dyDescent="0.2">
      <c r="A44" s="2" t="s">
        <v>75</v>
      </c>
      <c r="B44" s="33"/>
      <c r="C44" s="78"/>
      <c r="H44" s="1" t="s">
        <v>69</v>
      </c>
      <c r="I44" s="70">
        <f>I45+I46+I47</f>
        <v>16</v>
      </c>
      <c r="K44" s="71" t="s">
        <v>70</v>
      </c>
      <c r="L44" s="72">
        <f>COUNTIF(F20:F40,"МС")</f>
        <v>0</v>
      </c>
    </row>
    <row r="45" spans="1:12" ht="15" x14ac:dyDescent="0.2">
      <c r="A45" s="2" t="s">
        <v>76</v>
      </c>
      <c r="B45" s="33"/>
      <c r="C45" s="78"/>
      <c r="H45" s="1" t="s">
        <v>71</v>
      </c>
      <c r="I45" s="70">
        <f>COUNT(A20:A40)</f>
        <v>16</v>
      </c>
      <c r="K45" s="71" t="s">
        <v>35</v>
      </c>
      <c r="L45" s="72">
        <f>COUNTIF(F20:F40,"КМС")</f>
        <v>0</v>
      </c>
    </row>
    <row r="46" spans="1:12" ht="15" x14ac:dyDescent="0.2">
      <c r="A46" s="73"/>
      <c r="B46" s="33"/>
      <c r="C46" s="78"/>
      <c r="H46" s="1" t="s">
        <v>72</v>
      </c>
      <c r="I46" s="70">
        <f>COUNTIF(A20:A40,"НФ")</f>
        <v>0</v>
      </c>
      <c r="K46" s="71" t="s">
        <v>61</v>
      </c>
      <c r="L46" s="72">
        <f>COUNTIF(F20:F40,"1 СР")</f>
        <v>13</v>
      </c>
    </row>
    <row r="47" spans="1:12" ht="15" x14ac:dyDescent="0.2">
      <c r="A47" s="3"/>
      <c r="B47" s="33"/>
      <c r="C47" s="78"/>
      <c r="H47" s="1" t="s">
        <v>73</v>
      </c>
      <c r="I47" s="70">
        <f>COUNTIF(A20:A40,"ДСКВ")</f>
        <v>0</v>
      </c>
      <c r="K47" s="74" t="s">
        <v>62</v>
      </c>
      <c r="L47" s="75">
        <f>COUNTIF(F20:F40,"2 СР")</f>
        <v>3</v>
      </c>
    </row>
    <row r="48" spans="1:12" ht="15" x14ac:dyDescent="0.2">
      <c r="A48" s="3"/>
      <c r="B48" s="33"/>
      <c r="C48" s="78"/>
      <c r="H48" s="1" t="s">
        <v>74</v>
      </c>
      <c r="I48" s="70">
        <f>COUNTIF(A20:A40,"НС")</f>
        <v>1</v>
      </c>
      <c r="K48" s="74" t="s">
        <v>63</v>
      </c>
      <c r="L48" s="76">
        <f>COUNTIF(F20:F40,"3 СР")</f>
        <v>0</v>
      </c>
    </row>
    <row r="49" spans="1:12" ht="15.75" x14ac:dyDescent="0.2">
      <c r="A49" s="94" t="s">
        <v>3</v>
      </c>
      <c r="B49" s="95"/>
      <c r="C49" s="95"/>
      <c r="D49" s="95"/>
      <c r="E49" s="95" t="s">
        <v>12</v>
      </c>
      <c r="F49" s="95"/>
      <c r="G49" s="95"/>
      <c r="H49" s="95"/>
      <c r="I49" s="95" t="s">
        <v>4</v>
      </c>
      <c r="J49" s="95"/>
      <c r="K49" s="95"/>
      <c r="L49" s="96"/>
    </row>
    <row r="50" spans="1:12" x14ac:dyDescent="0.2">
      <c r="A50" s="103"/>
      <c r="B50" s="104"/>
      <c r="C50" s="104"/>
      <c r="D50" s="104"/>
      <c r="E50" s="104"/>
      <c r="F50" s="105"/>
      <c r="G50" s="105"/>
      <c r="H50" s="105"/>
      <c r="I50" s="105"/>
      <c r="J50" s="105"/>
      <c r="K50" s="105"/>
      <c r="L50" s="106"/>
    </row>
    <row r="51" spans="1:12" x14ac:dyDescent="0.2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9"/>
    </row>
    <row r="52" spans="1:12" x14ac:dyDescent="0.2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9"/>
    </row>
    <row r="53" spans="1:12" x14ac:dyDescent="0.2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9"/>
    </row>
    <row r="54" spans="1:12" x14ac:dyDescent="0.2">
      <c r="A54" s="103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7"/>
    </row>
    <row r="55" spans="1:12" x14ac:dyDescent="0.2">
      <c r="A55" s="103"/>
      <c r="B55" s="104"/>
      <c r="C55" s="104"/>
      <c r="D55" s="104"/>
      <c r="E55" s="104"/>
      <c r="F55" s="108"/>
      <c r="G55" s="108"/>
      <c r="H55" s="108"/>
      <c r="I55" s="108"/>
      <c r="J55" s="108"/>
      <c r="K55" s="108"/>
      <c r="L55" s="109"/>
    </row>
    <row r="56" spans="1:12" ht="16.5" thickBot="1" x14ac:dyDescent="0.25">
      <c r="A56" s="100"/>
      <c r="B56" s="101"/>
      <c r="C56" s="101"/>
      <c r="D56" s="101"/>
      <c r="E56" s="101" t="s">
        <v>31</v>
      </c>
      <c r="F56" s="101"/>
      <c r="G56" s="101"/>
      <c r="H56" s="101"/>
      <c r="I56" s="101" t="s">
        <v>32</v>
      </c>
      <c r="J56" s="101"/>
      <c r="K56" s="101"/>
      <c r="L56" s="102"/>
    </row>
    <row r="57" spans="1:12" ht="13.5" thickTop="1" x14ac:dyDescent="0.2"/>
  </sheetData>
  <mergeCells count="37">
    <mergeCell ref="H15:L15"/>
    <mergeCell ref="A7:L7"/>
    <mergeCell ref="A1:L1"/>
    <mergeCell ref="A2:L2"/>
    <mergeCell ref="A3:L3"/>
    <mergeCell ref="A4:L4"/>
    <mergeCell ref="A6:L6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I21:I22"/>
    <mergeCell ref="J21:J22"/>
    <mergeCell ref="K21:K22"/>
    <mergeCell ref="A56:D56"/>
    <mergeCell ref="E56:H56"/>
    <mergeCell ref="I56:L56"/>
    <mergeCell ref="A50:E50"/>
    <mergeCell ref="F50:L50"/>
    <mergeCell ref="A54:E54"/>
    <mergeCell ref="F54:L54"/>
    <mergeCell ref="A55:E55"/>
    <mergeCell ref="F55:L55"/>
    <mergeCell ref="A49:D49"/>
    <mergeCell ref="E49:H49"/>
    <mergeCell ref="I49:L49"/>
    <mergeCell ref="A41:D41"/>
    <mergeCell ref="H41:L41"/>
  </mergeCells>
  <conditionalFormatting sqref="H42:H48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5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 гонка девушки</vt:lpstr>
      <vt:lpstr>'инд гонка девушки'!Заголовки_для_печати</vt:lpstr>
      <vt:lpstr>'инд гонка девушки'!Область_печати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2021-05-30T11:18:43Z</cp:lastPrinted>
  <dcterms:created xsi:type="dcterms:W3CDTF">1996-10-08T23:32:33Z</dcterms:created>
  <dcterms:modified xsi:type="dcterms:W3CDTF">2021-06-02T11:53:04Z</dcterms:modified>
</cp:coreProperties>
</file>