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итог Ю" sheetId="83" r:id="rId1"/>
  </sheets>
  <definedNames>
    <definedName name="_xlnm.Print_Titles" localSheetId="0">'итог Ю'!$21:$22</definedName>
    <definedName name="_xlnm.Print_Area" localSheetId="0">'итог Ю'!$A$1:$T$86</definedName>
  </definedNames>
  <calcPr calcId="152511"/>
</workbook>
</file>

<file path=xl/calcChain.xml><?xml version="1.0" encoding="utf-8"?>
<calcChain xmlns="http://schemas.openxmlformats.org/spreadsheetml/2006/main">
  <c r="R24" i="83" l="1"/>
  <c r="R25" i="83"/>
  <c r="R26" i="83"/>
  <c r="R27" i="83"/>
  <c r="R28" i="83"/>
  <c r="R29" i="83"/>
  <c r="R30" i="83"/>
  <c r="R31" i="83"/>
  <c r="R32" i="83"/>
  <c r="R23" i="83"/>
  <c r="Q25" i="83"/>
  <c r="Q26" i="83"/>
  <c r="Q27" i="83"/>
  <c r="Q28" i="83"/>
  <c r="Q29" i="83"/>
  <c r="Q30" i="83"/>
  <c r="Q31" i="83"/>
  <c r="Q32" i="83"/>
  <c r="Q24" i="83"/>
  <c r="T75" i="83"/>
  <c r="T74" i="83"/>
  <c r="T73" i="83"/>
  <c r="T72" i="83"/>
  <c r="T71" i="83"/>
  <c r="I77" i="83"/>
  <c r="I76" i="83"/>
  <c r="I75" i="83"/>
  <c r="I74" i="83"/>
  <c r="P86" i="83"/>
  <c r="J86" i="83"/>
  <c r="E86" i="83"/>
  <c r="I78" i="83"/>
  <c r="T77" i="83"/>
  <c r="T76" i="83"/>
  <c r="I73" i="83" l="1"/>
  <c r="I72" i="83" s="1"/>
</calcChain>
</file>

<file path=xl/sharedStrings.xml><?xml version="1.0" encoding="utf-8"?>
<sst xmlns="http://schemas.openxmlformats.org/spreadsheetml/2006/main" count="253" uniqueCount="126">
  <si>
    <t>Министерство спорта Российской Федерации</t>
  </si>
  <si>
    <t>ТЕХНИЧЕСКИЕ ДАННЫЕ ТРАССЫ:</t>
  </si>
  <si>
    <t xml:space="preserve"> МАКСИМАЛЬНЫЙ ПЕРЕПАД (HD):</t>
  </si>
  <si>
    <t xml:space="preserve"> СУММА ПЕРЕПАДОВ (ТС):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</si>
  <si>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</si>
  <si>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</si>
  <si>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</si>
  <si>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</si>
  <si>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</si>
  <si>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</si>
  <si>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</si>
  <si>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</si>
  <si>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</si>
  <si>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</si>
  <si>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</si>
  <si>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</si>
  <si>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</si>
  <si>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ВСЕРОССИЙСКИЕ СОРЕВНОВАНИЯ</t>
  </si>
  <si>
    <t>КМС</t>
  </si>
  <si>
    <t>МС</t>
  </si>
  <si>
    <t>Самарская область</t>
  </si>
  <si>
    <t>Свердловская область</t>
  </si>
  <si>
    <t>Удмуртская Республика</t>
  </si>
  <si>
    <t>Федерация велосипедного спорта Удмуртской Республики</t>
  </si>
  <si>
    <t>Челябинская область</t>
  </si>
  <si>
    <t>по велосипедному спорту</t>
  </si>
  <si>
    <t>Министерство по физической культуре, спорту и молодежной политике Удмуртской Республики</t>
  </si>
  <si>
    <t>КОД UCI</t>
  </si>
  <si>
    <t>ТЕХНИЧЕСКИЙ ДЕЛЕГАТ ФВСР:</t>
  </si>
  <si>
    <t>ГЛАВНЫЙ СУДЬЯ:</t>
  </si>
  <si>
    <t>ГЛАВНЫЙ СЕКРЕТАРЬ:</t>
  </si>
  <si>
    <t>СУДЬЯ НА ФИНИШЕ:</t>
  </si>
  <si>
    <t>СКОРОСТЬ км/ч</t>
  </si>
  <si>
    <t>ОТСТАВАНИЕ</t>
  </si>
  <si>
    <t>ИТОГОВЫЙ ПРОТОКОЛ</t>
  </si>
  <si>
    <t>ВЫПОЛНЕНИЕ НТУ ЕВСК</t>
  </si>
  <si>
    <t>Московская область</t>
  </si>
  <si>
    <t>Саратовская область</t>
  </si>
  <si>
    <t>САННИКОВ Илья</t>
  </si>
  <si>
    <t>КРАСНОВ Иван</t>
  </si>
  <si>
    <t>Краснодарский край</t>
  </si>
  <si>
    <t>Тюменская область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</si>
  <si>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ИЖЕВСК</t>
    </r>
  </si>
  <si>
    <t>НАЧАЛО ГОНКИ:</t>
  </si>
  <si>
    <t>ОКОНЧАНИЕ ГОНКИ:</t>
  </si>
  <si>
    <t>1 этап</t>
  </si>
  <si>
    <t>2 этап</t>
  </si>
  <si>
    <t>3 этап</t>
  </si>
  <si>
    <t>4 этап</t>
  </si>
  <si>
    <t>НФ</t>
  </si>
  <si>
    <t>Республика Башкортостан</t>
  </si>
  <si>
    <t>СМЕТАНИН Владимир</t>
  </si>
  <si>
    <t>ЧЕРНЫШЕВ Михаил</t>
  </si>
  <si>
    <t>БЛОХИН Иван</t>
  </si>
  <si>
    <t>БАДИГИН Александр</t>
  </si>
  <si>
    <t>ТРУБЕЦКОЙ Арсений</t>
  </si>
  <si>
    <t>РОСЛЯКОВ Владислав</t>
  </si>
  <si>
    <t>МАЛИНОВСКИЙ Никита</t>
  </si>
  <si>
    <t>БАБЮК Александр</t>
  </si>
  <si>
    <t>УСТЬЯНЦЕВ Кирилл</t>
  </si>
  <si>
    <t>ЕМЕЛЬЯНОВ Лев</t>
  </si>
  <si>
    <t>ТРИФОНОВ Кирилл</t>
  </si>
  <si>
    <t>АКЕНТЬЕВ Савелий</t>
  </si>
  <si>
    <t>АХУНОВ Дамир</t>
  </si>
  <si>
    <t>МАТОЧКИН Александр</t>
  </si>
  <si>
    <t>ЗДЕРИХИН Артем</t>
  </si>
  <si>
    <t>ЛОЖКИН Дмитрий</t>
  </si>
  <si>
    <t>ГАРЕЕВ Данияр</t>
  </si>
  <si>
    <t>СИМОНОВ Ярослав</t>
  </si>
  <si>
    <t>Ростовская область</t>
  </si>
  <si>
    <t>ДОГНЕЕВ Мурат</t>
  </si>
  <si>
    <t>ФЕСЕНКО Даниил</t>
  </si>
  <si>
    <t>ШИШКИН Егор</t>
  </si>
  <si>
    <t>ПРОШКИН Артем</t>
  </si>
  <si>
    <t>ЗОТОВ Арсентий</t>
  </si>
  <si>
    <t>КИРИЛИН Алексей</t>
  </si>
  <si>
    <t>КОНОШЕНКО Дмитрий</t>
  </si>
  <si>
    <t>МИХИН Кирилл</t>
  </si>
  <si>
    <t>ФИЛИМОШИН Роман</t>
  </si>
  <si>
    <t>ШМАТОВ Никита</t>
  </si>
  <si>
    <t>71-я всероссийская многодневная велосипедная гонка "Удмуртская правда"</t>
  </si>
  <si>
    <t>ШИШКОВ Степан</t>
  </si>
  <si>
    <t>ШМАКАЕВ Кирилл</t>
  </si>
  <si>
    <t>Кировская область</t>
  </si>
  <si>
    <t>КОРМЩИКОВ Иван</t>
  </si>
  <si>
    <t>РОМАНОВ Андрей</t>
  </si>
  <si>
    <t>МАЛЬЦЕВ Даниил</t>
  </si>
  <si>
    <t>СЕРГЕЕВ Георгий</t>
  </si>
  <si>
    <t>МЕНЬШОВ Александр</t>
  </si>
  <si>
    <t>ЖИДКОВ Степан</t>
  </si>
  <si>
    <t>ПЛАКУШКИН Иван</t>
  </si>
  <si>
    <t>ШИНКАРЕЦКИЙ Виталий</t>
  </si>
  <si>
    <t>НЕВСТРУЕВ Данил</t>
  </si>
  <si>
    <t>ЧУХВАНЦЕВ Кирилл</t>
  </si>
  <si>
    <t>ДОРОНИН Станислав</t>
  </si>
  <si>
    <t>ПЛОСКОНЕНКО Кирилл</t>
  </si>
  <si>
    <t>ПЕРЕПЕЛИЦА Вадим</t>
  </si>
  <si>
    <t>ХОВМЕНЕЦ Михаил</t>
  </si>
  <si>
    <t>СУДЬЯ НА ФИНИШЕ</t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</si>
  <si>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31 МАЯ - 05 ИЮНЯ 2022 ГОДА</t>
    </r>
  </si>
  <si>
    <t>4</t>
  </si>
  <si>
    <t xml:space="preserve">    Шоссе - многодневная гонка</t>
  </si>
  <si>
    <t>ЖДАНОВ В.С. (1К, г. ИЖЕВСК)</t>
  </si>
  <si>
    <t>САДРОВ Е.В. (1К, г. ИЖЕВСК)</t>
  </si>
  <si>
    <t>ХАРИН В.В. (ВК, г. ИЖЕВСК)</t>
  </si>
  <si>
    <t>№ ВРВС: 0080671811Я</t>
  </si>
  <si>
    <t>№ ЕКП 2022: 5085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</si>
  <si>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</si>
  <si>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</si>
  <si>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</si>
  <si>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</si>
  <si>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</si>
  <si>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</si>
  <si>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</si>
  <si>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</si>
  <si>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Лимит времени</t>
  </si>
  <si>
    <t>2 СР</t>
  </si>
  <si>
    <t>Дисквалифицировано</t>
  </si>
  <si>
    <t>3 СР</t>
  </si>
  <si>
    <t>Н. стартовало</t>
  </si>
  <si>
    <t>ТЕХНИЧЕСКИЙ ДЕЛЕГАТ</t>
  </si>
  <si>
    <t>ОБЩАЯ ПРОТЯЖЕННОСТЬ / ЭТАПОВ:</t>
  </si>
  <si>
    <t>ДАТА РОЖД.</t>
  </si>
  <si>
    <t>Москва</t>
  </si>
  <si>
    <t>РЕЗУЛЬТАТ И МЕСТО НА ЭТАПАХ</t>
  </si>
  <si>
    <t>Юниоры 17-18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</si>
</sst>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yyyy"/>
    <numFmt numFmtId="165" formatCode="0.000"/>
    <numFmt numFmtId="166" formatCode="0&quot; км&quot;"/>
    <numFmt numFmtId="167" formatCode="h:mm:ss.0"/>
    <numFmt numFmtId="168" formatCode="h:mm:ss.00"/>
    <numFmt numFmtId="169" formatCode="hh:mm:ss"/>
  </numFmts>
  <fonts count="4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3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84">
    <xf numFmtId="0" fontId="0" fillId="0" borderId="0"/>
    <xf numFmtId="0" fontId="9" fillId="0" borderId="0"/>
    <xf numFmtId="0" fontId="8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24" fillId="0" borderId="0"/>
    <xf numFmtId="0" fontId="5" fillId="3" borderId="23" applyNumberFormat="0" applyFont="0" applyAlignment="0" applyProtection="0"/>
    <xf numFmtId="0" fontId="4" fillId="0" borderId="0"/>
    <xf numFmtId="0" fontId="4" fillId="3" borderId="23" applyNumberFormat="0" applyFont="0" applyAlignment="0" applyProtection="0"/>
    <xf numFmtId="0" fontId="7" fillId="0" borderId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7" fillId="0" borderId="25" applyNumberFormat="0" applyFill="0" applyAlignment="0" applyProtection="0"/>
    <xf numFmtId="0" fontId="28" fillId="0" borderId="26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27" applyNumberFormat="0" applyAlignment="0" applyProtection="0"/>
    <xf numFmtId="0" fontId="33" fillId="9" borderId="28" applyNumberFormat="0" applyAlignment="0" applyProtection="0"/>
    <xf numFmtId="0" fontId="34" fillId="9" borderId="27" applyNumberFormat="0" applyAlignment="0" applyProtection="0"/>
    <xf numFmtId="0" fontId="35" fillId="0" borderId="29" applyNumberFormat="0" applyFill="0" applyAlignment="0" applyProtection="0"/>
    <xf numFmtId="0" fontId="36" fillId="10" borderId="30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1" applyNumberFormat="0" applyFill="0" applyAlignment="0" applyProtection="0"/>
    <xf numFmtId="0" fontId="4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0" fillId="34" borderId="0" applyNumberFormat="0" applyBorder="0" applyAlignment="0" applyProtection="0"/>
    <xf numFmtId="0" fontId="3" fillId="0" borderId="0"/>
    <xf numFmtId="0" fontId="3" fillId="3" borderId="23" applyNumberFormat="0" applyFont="0" applyAlignment="0" applyProtection="0"/>
    <xf numFmtId="0" fontId="2" fillId="0" borderId="0"/>
    <xf numFmtId="0" fontId="2" fillId="3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3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54">
    <xf numFmtId="0" fontId="0" fillId="0" borderId="0" xfId="0"/>
    <xf numFmtId="0" fontId="20" fillId="0" borderId="2" xfId="2" applyFont="1" applyBorder="1" applyAlignment="1">
      <alignment horizontal="right" vertical="center"/>
    </xf>
    <xf numFmtId="0" fontId="20" fillId="0" borderId="13" xfId="2" applyFont="1" applyBorder="1" applyAlignment="1">
      <alignment horizontal="right" vertical="center"/>
    </xf>
    <xf numFmtId="0" fontId="20" fillId="0" borderId="3" xfId="2" applyFont="1" applyBorder="1" applyAlignment="1">
      <alignment horizontal="right" vertical="center"/>
    </xf>
    <xf numFmtId="0" fontId="20" fillId="0" borderId="15" xfId="2" applyFont="1" applyBorder="1" applyAlignment="1">
      <alignment horizontal="right" vertical="center"/>
    </xf>
    <xf numFmtId="0" fontId="18" fillId="0" borderId="5" xfId="2" applyFont="1" applyFill="1" applyBorder="1" applyAlignment="1">
      <alignment horizontal="right" vertical="center"/>
    </xf>
    <xf numFmtId="0" fontId="42" fillId="0" borderId="12" xfId="0" applyFont="1" applyBorder="1" applyAlignment="1">
      <alignment vertical="center"/>
    </xf>
    <xf numFmtId="16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8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0" fillId="0" borderId="2" xfId="0" applyBorder="1"/>
    <xf numFmtId="0" fontId="18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7" fillId="0" borderId="3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7" fillId="0" borderId="16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right" vertical="center"/>
    </xf>
    <xf numFmtId="0" fontId="17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horizontal="right" vertical="center"/>
    </xf>
    <xf numFmtId="166" fontId="18" fillId="0" borderId="17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49" fontId="18" fillId="0" borderId="17" xfId="0" applyNumberFormat="1" applyFont="1" applyFill="1" applyBorder="1" applyAlignment="1">
      <alignment horizontal="right" vertical="center"/>
    </xf>
    <xf numFmtId="0" fontId="17" fillId="0" borderId="16" xfId="0" applyFont="1" applyBorder="1" applyAlignment="1">
      <alignment vertical="center"/>
    </xf>
    <xf numFmtId="0" fontId="18" fillId="0" borderId="6" xfId="0" applyFont="1" applyFill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168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8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3" fillId="0" borderId="0" xfId="8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49" fontId="18" fillId="0" borderId="4" xfId="2" applyNumberFormat="1" applyFont="1" applyBorder="1" applyAlignment="1">
      <alignment vertical="center"/>
    </xf>
    <xf numFmtId="1" fontId="18" fillId="0" borderId="0" xfId="2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8" fillId="0" borderId="10" xfId="2" applyFont="1" applyBorder="1" applyAlignment="1">
      <alignment horizontal="left" vertical="center"/>
    </xf>
    <xf numFmtId="0" fontId="10" fillId="0" borderId="6" xfId="0" applyNumberFormat="1" applyFont="1" applyBorder="1" applyAlignment="1">
      <alignment horizontal="center" vertical="center"/>
    </xf>
    <xf numFmtId="0" fontId="18" fillId="0" borderId="10" xfId="2" applyFont="1" applyBorder="1" applyAlignment="1">
      <alignment horizontal="center" vertical="center"/>
    </xf>
    <xf numFmtId="0" fontId="10" fillId="0" borderId="10" xfId="2" applyFont="1" applyBorder="1" applyAlignment="1">
      <alignment vertical="center"/>
    </xf>
    <xf numFmtId="49" fontId="18" fillId="0" borderId="17" xfId="2" applyNumberFormat="1" applyFont="1" applyBorder="1" applyAlignment="1">
      <alignment vertical="center"/>
    </xf>
    <xf numFmtId="0" fontId="10" fillId="0" borderId="10" xfId="2" applyFont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49" fontId="18" fillId="0" borderId="0" xfId="2" applyNumberFormat="1" applyFont="1" applyBorder="1" applyAlignment="1">
      <alignment horizontal="right" vertical="center"/>
    </xf>
    <xf numFmtId="49" fontId="18" fillId="0" borderId="34" xfId="2" applyNumberFormat="1" applyFont="1" applyBorder="1" applyAlignment="1">
      <alignment vertical="center"/>
    </xf>
    <xf numFmtId="0" fontId="10" fillId="0" borderId="35" xfId="2" applyFont="1" applyBorder="1" applyAlignment="1">
      <alignment horizontal="center" vertical="center"/>
    </xf>
    <xf numFmtId="1" fontId="10" fillId="0" borderId="0" xfId="2" applyNumberFormat="1" applyFont="1" applyBorder="1" applyAlignment="1">
      <alignment horizontal="center" vertical="center"/>
    </xf>
    <xf numFmtId="49" fontId="18" fillId="0" borderId="0" xfId="2" applyNumberFormat="1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8" fillId="0" borderId="14" xfId="2" applyFont="1" applyBorder="1" applyAlignment="1">
      <alignment horizontal="center" vertical="center"/>
    </xf>
    <xf numFmtId="0" fontId="18" fillId="0" borderId="3" xfId="2" applyFont="1" applyBorder="1" applyAlignment="1">
      <alignment horizontal="center" vertical="center"/>
    </xf>
    <xf numFmtId="1" fontId="18" fillId="0" borderId="3" xfId="2" applyNumberFormat="1" applyFont="1" applyBorder="1" applyAlignment="1">
      <alignment horizontal="center" vertical="center"/>
    </xf>
    <xf numFmtId="1" fontId="10" fillId="0" borderId="3" xfId="2" applyNumberFormat="1" applyFont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49" fontId="18" fillId="0" borderId="3" xfId="2" applyNumberFormat="1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49" fontId="18" fillId="0" borderId="0" xfId="2" applyNumberFormat="1" applyFont="1" applyBorder="1" applyAlignment="1">
      <alignment horizontal="left" vertical="center"/>
    </xf>
    <xf numFmtId="46" fontId="11" fillId="0" borderId="0" xfId="2" applyNumberFormat="1" applyFont="1" applyBorder="1" applyAlignment="1">
      <alignment vertical="center"/>
    </xf>
    <xf numFmtId="21" fontId="18" fillId="0" borderId="0" xfId="2" applyNumberFormat="1" applyFont="1" applyBorder="1" applyAlignment="1">
      <alignment vertical="center"/>
    </xf>
    <xf numFmtId="9" fontId="18" fillId="0" borderId="0" xfId="2" applyNumberFormat="1" applyFont="1" applyBorder="1" applyAlignment="1">
      <alignment horizontal="right" vertical="center"/>
    </xf>
    <xf numFmtId="0" fontId="18" fillId="0" borderId="0" xfId="2" applyFont="1" applyBorder="1" applyAlignment="1">
      <alignment horizontal="right" vertical="center"/>
    </xf>
    <xf numFmtId="0" fontId="45" fillId="0" borderId="11" xfId="0" applyFont="1" applyBorder="1" applyAlignment="1">
      <alignment vertical="center"/>
    </xf>
    <xf numFmtId="0" fontId="10" fillId="0" borderId="0" xfId="2" applyFont="1" applyBorder="1" applyAlignment="1">
      <alignment horizontal="center" vertical="center"/>
    </xf>
    <xf numFmtId="46" fontId="11" fillId="0" borderId="0" xfId="2" applyNumberFormat="1" applyFont="1" applyBorder="1" applyAlignment="1">
      <alignment horizontal="center" vertical="center"/>
    </xf>
    <xf numFmtId="21" fontId="10" fillId="0" borderId="0" xfId="2" applyNumberFormat="1" applyFont="1" applyBorder="1" applyAlignment="1">
      <alignment horizontal="center" vertical="center"/>
    </xf>
    <xf numFmtId="169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6" fillId="0" borderId="1" xfId="13" applyFont="1" applyFill="1" applyBorder="1" applyAlignment="1">
      <alignment vertical="center" wrapText="1"/>
    </xf>
    <xf numFmtId="14" fontId="46" fillId="0" borderId="1" xfId="8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46" fillId="0" borderId="1" xfId="8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47" fillId="0" borderId="1" xfId="0" applyNumberFormat="1" applyFont="1" applyFill="1" applyBorder="1" applyAlignment="1" applyProtection="1">
      <alignment horizontal="center" vertical="center"/>
    </xf>
    <xf numFmtId="0" fontId="10" fillId="0" borderId="19" xfId="0" applyNumberFormat="1" applyFont="1" applyFill="1" applyBorder="1" applyAlignment="1" applyProtection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48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/>
    </xf>
    <xf numFmtId="0" fontId="46" fillId="0" borderId="41" xfId="13" applyFont="1" applyFill="1" applyBorder="1" applyAlignment="1">
      <alignment vertical="center" wrapText="1"/>
    </xf>
    <xf numFmtId="14" fontId="46" fillId="0" borderId="41" xfId="8" applyNumberFormat="1" applyFont="1" applyFill="1" applyBorder="1" applyAlignment="1">
      <alignment horizontal="center" vertical="center" wrapText="1"/>
    </xf>
    <xf numFmtId="164" fontId="10" fillId="0" borderId="41" xfId="0" applyNumberFormat="1" applyFont="1" applyFill="1" applyBorder="1" applyAlignment="1">
      <alignment horizontal="center" vertical="center" wrapText="1"/>
    </xf>
    <xf numFmtId="0" fontId="46" fillId="0" borderId="41" xfId="8" applyFont="1" applyFill="1" applyBorder="1" applyAlignment="1">
      <alignment horizontal="center" vertical="center" wrapText="1"/>
    </xf>
    <xf numFmtId="167" fontId="10" fillId="0" borderId="41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 vertical="center"/>
    </xf>
    <xf numFmtId="165" fontId="10" fillId="0" borderId="41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 applyProtection="1">
      <alignment horizontal="center"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7" fillId="0" borderId="20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18" fillId="0" borderId="21" xfId="2" applyFont="1" applyBorder="1" applyAlignment="1">
      <alignment horizontal="right" vertical="center"/>
    </xf>
    <xf numFmtId="0" fontId="17" fillId="0" borderId="43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right"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20" fillId="2" borderId="16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17" fillId="2" borderId="33" xfId="2" applyFont="1" applyFill="1" applyBorder="1" applyAlignment="1">
      <alignment horizontal="center" vertical="center"/>
    </xf>
    <xf numFmtId="0" fontId="17" fillId="2" borderId="36" xfId="2" applyFont="1" applyFill="1" applyBorder="1" applyAlignment="1">
      <alignment horizontal="center" vertical="center"/>
    </xf>
    <xf numFmtId="0" fontId="17" fillId="2" borderId="32" xfId="2" applyFont="1" applyFill="1" applyBorder="1" applyAlignment="1">
      <alignment horizontal="center" vertical="center"/>
    </xf>
    <xf numFmtId="0" fontId="20" fillId="2" borderId="17" xfId="2" applyFont="1" applyFill="1" applyBorder="1" applyAlignment="1">
      <alignment horizontal="center" vertical="center"/>
    </xf>
    <xf numFmtId="0" fontId="11" fillId="2" borderId="38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20" fillId="4" borderId="20" xfId="2" applyFont="1" applyFill="1" applyBorder="1" applyAlignment="1">
      <alignment horizontal="center" vertical="center"/>
    </xf>
    <xf numFmtId="0" fontId="20" fillId="4" borderId="21" xfId="2" applyFont="1" applyFill="1" applyBorder="1" applyAlignment="1">
      <alignment horizontal="center" vertical="center"/>
    </xf>
    <xf numFmtId="0" fontId="20" fillId="4" borderId="22" xfId="2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</cellXfs>
  <cellStyles count="84">
    <cellStyle name="20% — акцент1" xfId="31" builtinId="30" customBuiltin="1"/>
    <cellStyle name="20% - Акцент1 2" xfId="58"/>
    <cellStyle name="20% - Акцент1 3" xfId="72"/>
    <cellStyle name="20% — акцент2" xfId="35" builtinId="34" customBuiltin="1"/>
    <cellStyle name="20% - Акцент2 2" xfId="60"/>
    <cellStyle name="20% - Акцент2 3" xfId="74"/>
    <cellStyle name="20% — акцент3" xfId="39" builtinId="38" customBuiltin="1"/>
    <cellStyle name="20% - Акцент3 2" xfId="62"/>
    <cellStyle name="20% - Акцент3 3" xfId="76"/>
    <cellStyle name="20% — акцент4" xfId="43" builtinId="42" customBuiltin="1"/>
    <cellStyle name="20% - Акцент4 2" xfId="64"/>
    <cellStyle name="20% - Акцент4 3" xfId="78"/>
    <cellStyle name="20% — акцент5" xfId="47" builtinId="46" customBuiltin="1"/>
    <cellStyle name="20% - Акцент5 2" xfId="66"/>
    <cellStyle name="20% - Акцент5 3" xfId="80"/>
    <cellStyle name="20% — акцент6" xfId="51" builtinId="50" customBuiltin="1"/>
    <cellStyle name="20% - Акцент6 2" xfId="68"/>
    <cellStyle name="20% - Акцент6 3" xfId="82"/>
    <cellStyle name="40% — акцент1" xfId="32" builtinId="31" customBuiltin="1"/>
    <cellStyle name="40% - Акцент1 2" xfId="59"/>
    <cellStyle name="40% - Акцент1 3" xfId="73"/>
    <cellStyle name="40% — акцент2" xfId="36" builtinId="35" customBuiltin="1"/>
    <cellStyle name="40% - Акцент2 2" xfId="61"/>
    <cellStyle name="40% - Акцент2 3" xfId="75"/>
    <cellStyle name="40% — акцент3" xfId="40" builtinId="39" customBuiltin="1"/>
    <cellStyle name="40% - Акцент3 2" xfId="63"/>
    <cellStyle name="40% - Акцент3 3" xfId="77"/>
    <cellStyle name="40% — акцент4" xfId="44" builtinId="43" customBuiltin="1"/>
    <cellStyle name="40% - Акцент4 2" xfId="65"/>
    <cellStyle name="40% - Акцент4 3" xfId="79"/>
    <cellStyle name="40% — акцент5" xfId="48" builtinId="47" customBuiltin="1"/>
    <cellStyle name="40% - Акцент5 2" xfId="67"/>
    <cellStyle name="40% - Акцент5 3" xfId="81"/>
    <cellStyle name="40% — акцент6" xfId="52" builtinId="51" customBuiltin="1"/>
    <cellStyle name="40% - Акцент6 2" xfId="69"/>
    <cellStyle name="40% - Акцент6 3" xfId="83"/>
    <cellStyle name="60% — акцент1" xfId="33" builtinId="32" customBuiltin="1"/>
    <cellStyle name="60% — акцент2" xfId="37" builtinId="36" customBuiltin="1"/>
    <cellStyle name="60% — акцент3" xfId="41" builtinId="40" customBuiltin="1"/>
    <cellStyle name="60% — акцент4" xfId="45" builtinId="44" customBuiltin="1"/>
    <cellStyle name="60% — акцент5" xfId="49" builtinId="48" customBuiltin="1"/>
    <cellStyle name="60% — акцент6" xfId="53" builtinId="52" customBuiltin="1"/>
    <cellStyle name="Акцент1" xfId="30" builtinId="29" customBuiltin="1"/>
    <cellStyle name="Акцент2" xfId="34" builtinId="33" customBuiltin="1"/>
    <cellStyle name="Акцент3" xfId="38" builtinId="37" customBuiltin="1"/>
    <cellStyle name="Акцент4" xfId="42" builtinId="41" customBuiltin="1"/>
    <cellStyle name="Акцент5" xfId="46" builtinId="45" customBuiltin="1"/>
    <cellStyle name="Акцент6" xfId="50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29" builtinId="25" customBuiltin="1"/>
    <cellStyle name="Контрольная ячейка" xfId="26" builtinId="23" customBuiltin="1"/>
    <cellStyle name="Название" xfId="14" builtinId="15" customBuiltin="1"/>
    <cellStyle name="Нейтральный" xfId="21" builtinId="28" customBuiltin="1"/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 5" xfId="9"/>
    <cellStyle name="Обычный 6" xfId="11"/>
    <cellStyle name="Обычный 7" xfId="54"/>
    <cellStyle name="Обычный 8" xfId="56"/>
    <cellStyle name="Обычный 9" xfId="70"/>
    <cellStyle name="Обычный_ID4938_RS 2" xfId="13"/>
    <cellStyle name="Обычный_ID4938_RS_1" xfId="8"/>
    <cellStyle name="Обычный_Стартовый протокол Смирнов_20101106_Results" xfId="3"/>
    <cellStyle name="Плохой" xfId="20" builtinId="27" customBuiltin="1"/>
    <cellStyle name="Пояснение" xfId="28" builtinId="53" customBuiltin="1"/>
    <cellStyle name="Примечание 2" xfId="10"/>
    <cellStyle name="Примечание 3" xfId="12"/>
    <cellStyle name="Примечание 4" xfId="55"/>
    <cellStyle name="Примечание 5" xfId="57"/>
    <cellStyle name="Примечание 6" xfId="71"/>
    <cellStyle name="Связанная ячейка" xfId="25" builtinId="24" customBuiltin="1"/>
    <cellStyle name="Текст предупреждения" xfId="27" builtinId="11" customBuiltin="1"/>
    <cellStyle name="Хороший" xfId="1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526676</xdr:colOff>
      <xdr:row>0</xdr:row>
      <xdr:rowOff>176894</xdr:rowOff>
    </xdr:from>
    <xdr:to>
      <xdr:col>19</xdr:col>
      <xdr:colOff>817140</xdr:colOff>
      <xdr:row>3</xdr:row>
      <xdr:rowOff>105511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28526" y="176894"/>
          <a:ext cx="1154518" cy="7396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13606</xdr:rowOff>
    </xdr:from>
    <xdr:to>
      <xdr:col>2</xdr:col>
      <xdr:colOff>678844</xdr:colOff>
      <xdr:row>3</xdr:row>
      <xdr:rowOff>134949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06"/>
          <a:ext cx="1631344" cy="93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E87"/>
  <sheetViews>
    <sheetView tabSelected="1" view="pageBreakPreview" zoomScale="70" zoomScaleNormal="90" zoomScaleSheetLayoutView="70" workbookViewId="0">
      <selection activeCell="X10" sqref="X10"/>
    </sheetView>
  </sheetViews>
  <sheetFormatPr defaultColWidth="9.140625" defaultRowHeight="12.75" x14ac:dyDescent="0.2"/>
  <cols>
    <col min="1" max="1" width="7" style="8" customWidth="1"/>
    <col min="2" max="2" width="7.28515625" style="22" bestFit="1" customWidth="1"/>
    <col min="3" max="3" width="12.5703125" style="22" bestFit="1" customWidth="1"/>
    <col min="4" max="4" width="21.5703125" style="8" customWidth="1"/>
    <col min="5" max="5" width="10" style="8" customWidth="1"/>
    <col min="6" max="6" width="7.85546875" style="8" bestFit="1" customWidth="1"/>
    <col min="7" max="7" width="23.85546875" style="8" customWidth="1"/>
    <col min="8" max="8" width="16.42578125" style="8" customWidth="1"/>
    <col min="9" max="9" width="5" style="8" customWidth="1"/>
    <col min="10" max="10" width="9.140625" style="8" customWidth="1"/>
    <col min="11" max="11" width="5.140625" style="8" customWidth="1"/>
    <col min="12" max="12" width="9.5703125" style="8" customWidth="1"/>
    <col min="13" max="13" width="5.85546875" style="8" customWidth="1"/>
    <col min="14" max="14" width="9.85546875" style="8" customWidth="1"/>
    <col min="15" max="15" width="5.85546875" style="8" customWidth="1"/>
    <col min="16" max="16" width="10.140625" style="8" customWidth="1"/>
    <col min="17" max="17" width="11.140625" style="8" customWidth="1"/>
    <col min="18" max="18" width="9.140625" style="8" customWidth="1"/>
    <col min="19" max="19" width="13" style="8" customWidth="1"/>
    <col min="20" max="20" width="14.85546875" style="8" customWidth="1"/>
    <col min="21" max="21" width="5.140625" style="7" customWidth="1"/>
    <col min="22" max="22" width="4.42578125" style="7" customWidth="1"/>
    <col min="23" max="23" width="4.85546875" style="8" customWidth="1"/>
    <col min="24" max="24" width="4.5703125" style="8" customWidth="1"/>
    <col min="25" max="25" width="5" style="8" customWidth="1"/>
    <col min="26" max="30" width="5.7109375" style="8" customWidth="1"/>
    <col min="31" max="16384" width="9.140625" style="8"/>
  </cols>
  <sheetData>
    <row r="1" spans="1:31" ht="21.75" customHeight="1" x14ac:dyDescent="0.2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</row>
    <row r="2" spans="1:31" ht="21.75" customHeight="1" x14ac:dyDescent="0.2">
      <c r="A2" s="147" t="s">
        <v>26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31" ht="21.75" customHeight="1" x14ac:dyDescent="0.2">
      <c r="A3" s="147" t="s">
        <v>12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1:31" ht="21.75" customHeight="1" x14ac:dyDescent="0.2">
      <c r="A4" s="147" t="s">
        <v>23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:31" ht="5.25" customHeight="1" x14ac:dyDescent="0.2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</row>
    <row r="6" spans="1:31" s="10" customFormat="1" ht="28.5" x14ac:dyDescent="0.2">
      <c r="A6" s="149" t="s">
        <v>17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9"/>
      <c r="V6" s="9"/>
      <c r="AE6"/>
    </row>
    <row r="7" spans="1:31" s="10" customFormat="1" ht="19.5" customHeight="1" x14ac:dyDescent="0.2">
      <c r="A7" s="150" t="s">
        <v>25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9"/>
      <c r="V7" s="9"/>
    </row>
    <row r="8" spans="1:31" s="10" customFormat="1" ht="19.5" customHeight="1" thickBot="1" x14ac:dyDescent="0.25">
      <c r="A8" s="150" t="s">
        <v>80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9"/>
      <c r="V8" s="9"/>
    </row>
    <row r="9" spans="1:31" ht="19.5" customHeight="1" thickTop="1" x14ac:dyDescent="0.2">
      <c r="A9" s="151" t="s">
        <v>34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3"/>
    </row>
    <row r="10" spans="1:31" ht="18" customHeight="1" x14ac:dyDescent="0.2">
      <c r="A10" s="144" t="s">
        <v>101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6"/>
    </row>
    <row r="11" spans="1:31" ht="19.5" customHeight="1" x14ac:dyDescent="0.2">
      <c r="A11" s="144" t="s">
        <v>125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6"/>
    </row>
    <row r="12" spans="1:31" ht="15.75" x14ac:dyDescent="0.2">
      <c r="A12" s="6" t="s">
        <v>42</v>
      </c>
      <c r="B12" s="11"/>
      <c r="C12" s="11"/>
      <c r="D12" s="12"/>
      <c r="E12" s="13"/>
      <c r="F12" s="13"/>
      <c r="G12" s="14" t="s">
        <v>43</v>
      </c>
      <c r="H12" s="13"/>
      <c r="I12" s="13"/>
      <c r="J12" s="13"/>
      <c r="K12" s="13"/>
      <c r="L12" s="13"/>
      <c r="M12" s="13"/>
      <c r="N12" s="13"/>
      <c r="O12" s="13"/>
      <c r="P12" s="13"/>
      <c r="Q12" s="15"/>
      <c r="R12" s="15"/>
      <c r="S12" s="1"/>
      <c r="T12" s="2" t="s">
        <v>105</v>
      </c>
    </row>
    <row r="13" spans="1:31" ht="15.75" x14ac:dyDescent="0.2">
      <c r="A13" s="16" t="s">
        <v>99</v>
      </c>
      <c r="B13" s="17"/>
      <c r="C13" s="17"/>
      <c r="D13" s="18"/>
      <c r="E13" s="18"/>
      <c r="F13" s="18"/>
      <c r="G13" s="19" t="s">
        <v>44</v>
      </c>
      <c r="H13" s="18"/>
      <c r="I13" s="18"/>
      <c r="J13" s="18"/>
      <c r="K13" s="18"/>
      <c r="L13" s="18"/>
      <c r="M13" s="18"/>
      <c r="N13" s="18"/>
      <c r="O13" s="18"/>
      <c r="P13" s="18"/>
      <c r="Q13" s="20"/>
      <c r="R13" s="20"/>
      <c r="S13" s="3"/>
      <c r="T13" s="4" t="s">
        <v>106</v>
      </c>
    </row>
    <row r="14" spans="1:31" x14ac:dyDescent="0.2">
      <c r="A14" s="21"/>
      <c r="D14" s="23"/>
      <c r="Q14" s="24"/>
      <c r="R14" s="24"/>
      <c r="S14" s="24"/>
      <c r="T14" s="25"/>
    </row>
    <row r="15" spans="1:31" ht="15" x14ac:dyDescent="0.2">
      <c r="A15" s="137" t="s">
        <v>11</v>
      </c>
      <c r="B15" s="138"/>
      <c r="C15" s="138"/>
      <c r="D15" s="138"/>
      <c r="E15" s="138"/>
      <c r="F15" s="138"/>
      <c r="G15" s="139"/>
      <c r="H15" s="140" t="s">
        <v>1</v>
      </c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41"/>
    </row>
    <row r="16" spans="1:31" ht="15" x14ac:dyDescent="0.2">
      <c r="A16" s="26" t="s">
        <v>28</v>
      </c>
      <c r="B16" s="27"/>
      <c r="C16" s="27"/>
      <c r="D16" s="28"/>
      <c r="E16" s="29"/>
      <c r="F16" s="28"/>
      <c r="G16" s="30"/>
      <c r="H16" s="31"/>
      <c r="I16" s="32"/>
      <c r="J16" s="32"/>
      <c r="K16" s="32"/>
      <c r="L16" s="32"/>
      <c r="M16" s="32"/>
      <c r="N16" s="32"/>
      <c r="O16" s="32"/>
      <c r="P16" s="32"/>
      <c r="Q16" s="33"/>
      <c r="R16" s="33"/>
      <c r="S16" s="51"/>
      <c r="T16" s="34"/>
    </row>
    <row r="17" spans="1:22" ht="15" x14ac:dyDescent="0.2">
      <c r="A17" s="26" t="s">
        <v>29</v>
      </c>
      <c r="B17" s="51"/>
      <c r="C17" s="51"/>
      <c r="D17" s="35"/>
      <c r="E17" s="33"/>
      <c r="F17" s="35"/>
      <c r="G17" s="5" t="s">
        <v>104</v>
      </c>
      <c r="H17" s="31" t="s">
        <v>2</v>
      </c>
      <c r="I17" s="32"/>
      <c r="J17" s="32"/>
      <c r="K17" s="32"/>
      <c r="L17" s="32"/>
      <c r="M17" s="32"/>
      <c r="N17" s="32"/>
      <c r="O17" s="32"/>
      <c r="P17" s="32"/>
      <c r="Q17" s="33"/>
      <c r="R17" s="33"/>
      <c r="S17" s="51"/>
      <c r="T17" s="36"/>
    </row>
    <row r="18" spans="1:22" ht="15" x14ac:dyDescent="0.2">
      <c r="A18" s="37" t="s">
        <v>30</v>
      </c>
      <c r="B18" s="27"/>
      <c r="C18" s="27"/>
      <c r="D18" s="33"/>
      <c r="E18" s="29"/>
      <c r="F18" s="28"/>
      <c r="G18" s="38" t="s">
        <v>103</v>
      </c>
      <c r="H18" s="31" t="s">
        <v>3</v>
      </c>
      <c r="I18" s="32"/>
      <c r="J18" s="32"/>
      <c r="K18" s="32"/>
      <c r="L18" s="32"/>
      <c r="M18" s="32"/>
      <c r="N18" s="32"/>
      <c r="O18" s="32"/>
      <c r="P18" s="32"/>
      <c r="Q18" s="33"/>
      <c r="R18" s="33"/>
      <c r="S18" s="51"/>
      <c r="T18" s="36"/>
    </row>
    <row r="19" spans="1:22" ht="15.75" thickBot="1" x14ac:dyDescent="0.25">
      <c r="A19" s="111" t="s">
        <v>31</v>
      </c>
      <c r="B19" s="112"/>
      <c r="C19" s="112"/>
      <c r="D19" s="113"/>
      <c r="E19" s="113"/>
      <c r="F19" s="114"/>
      <c r="G19" s="115" t="s">
        <v>102</v>
      </c>
      <c r="H19" s="116" t="s">
        <v>121</v>
      </c>
      <c r="I19" s="117"/>
      <c r="J19" s="117"/>
      <c r="K19" s="117"/>
      <c r="L19" s="117"/>
      <c r="M19" s="117"/>
      <c r="N19" s="117"/>
      <c r="O19" s="117"/>
      <c r="P19" s="118">
        <v>361</v>
      </c>
      <c r="Q19" s="113"/>
      <c r="R19" s="113"/>
      <c r="S19" s="112"/>
      <c r="T19" s="119" t="s">
        <v>100</v>
      </c>
    </row>
    <row r="20" spans="1:22" ht="9" customHeight="1" thickTop="1" thickBot="1" x14ac:dyDescent="0.25">
      <c r="A20" s="21"/>
      <c r="T20" s="39"/>
    </row>
    <row r="21" spans="1:22" s="41" customFormat="1" ht="25.5" customHeight="1" thickTop="1" x14ac:dyDescent="0.2">
      <c r="A21" s="142" t="s">
        <v>8</v>
      </c>
      <c r="B21" s="128" t="s">
        <v>14</v>
      </c>
      <c r="C21" s="128" t="s">
        <v>27</v>
      </c>
      <c r="D21" s="128" t="s">
        <v>4</v>
      </c>
      <c r="E21" s="128" t="s">
        <v>122</v>
      </c>
      <c r="F21" s="128" t="s">
        <v>10</v>
      </c>
      <c r="G21" s="128" t="s">
        <v>15</v>
      </c>
      <c r="H21" s="128" t="s">
        <v>124</v>
      </c>
      <c r="I21" s="128"/>
      <c r="J21" s="128"/>
      <c r="K21" s="128"/>
      <c r="L21" s="128"/>
      <c r="M21" s="128"/>
      <c r="N21" s="128"/>
      <c r="O21" s="128"/>
      <c r="P21" s="128" t="s">
        <v>9</v>
      </c>
      <c r="Q21" s="128" t="s">
        <v>33</v>
      </c>
      <c r="R21" s="128" t="s">
        <v>32</v>
      </c>
      <c r="S21" s="130" t="s">
        <v>35</v>
      </c>
      <c r="T21" s="132" t="s">
        <v>16</v>
      </c>
      <c r="U21" s="40"/>
      <c r="V21" s="40"/>
    </row>
    <row r="22" spans="1:22" s="41" customFormat="1" ht="14.25" customHeight="1" x14ac:dyDescent="0.2">
      <c r="A22" s="143"/>
      <c r="B22" s="129"/>
      <c r="C22" s="129"/>
      <c r="D22" s="129"/>
      <c r="E22" s="129"/>
      <c r="F22" s="129"/>
      <c r="G22" s="129"/>
      <c r="H22" s="129" t="s">
        <v>45</v>
      </c>
      <c r="I22" s="129"/>
      <c r="J22" s="129" t="s">
        <v>46</v>
      </c>
      <c r="K22" s="129"/>
      <c r="L22" s="129" t="s">
        <v>47</v>
      </c>
      <c r="M22" s="129"/>
      <c r="N22" s="129" t="s">
        <v>48</v>
      </c>
      <c r="O22" s="129"/>
      <c r="P22" s="129"/>
      <c r="Q22" s="129"/>
      <c r="R22" s="129"/>
      <c r="S22" s="131"/>
      <c r="T22" s="133"/>
      <c r="U22" s="40"/>
      <c r="V22" s="40"/>
    </row>
    <row r="23" spans="1:22" ht="24.75" customHeight="1" x14ac:dyDescent="0.2">
      <c r="A23" s="87">
        <v>1</v>
      </c>
      <c r="B23" s="88">
        <v>51</v>
      </c>
      <c r="C23" s="88">
        <v>10077957971</v>
      </c>
      <c r="D23" s="89" t="s">
        <v>85</v>
      </c>
      <c r="E23" s="90">
        <v>38460</v>
      </c>
      <c r="F23" s="91" t="s">
        <v>18</v>
      </c>
      <c r="G23" s="92" t="s">
        <v>123</v>
      </c>
      <c r="H23" s="93">
        <v>0.12152777777777778</v>
      </c>
      <c r="I23" s="94">
        <v>5</v>
      </c>
      <c r="J23" s="93">
        <v>0.12591435185185185</v>
      </c>
      <c r="K23" s="94">
        <v>1</v>
      </c>
      <c r="L23" s="93">
        <v>2.4125000000000004E-2</v>
      </c>
      <c r="M23" s="94">
        <v>4</v>
      </c>
      <c r="N23" s="93">
        <v>0.10123842592592593</v>
      </c>
      <c r="O23" s="94">
        <v>4</v>
      </c>
      <c r="P23" s="93">
        <v>0.37280555555555556</v>
      </c>
      <c r="Q23" s="93"/>
      <c r="R23" s="86">
        <f>IFERROR($P$19*3600/(HOUR(P23)*3600+MINUTE(P23)*60+SECOND(P23)),"")</f>
        <v>40.347718099968951</v>
      </c>
      <c r="S23" s="95" t="s">
        <v>19</v>
      </c>
      <c r="T23" s="96"/>
    </row>
    <row r="24" spans="1:22" ht="24.75" customHeight="1" x14ac:dyDescent="0.2">
      <c r="A24" s="87">
        <v>2</v>
      </c>
      <c r="B24" s="88">
        <v>92</v>
      </c>
      <c r="C24" s="88">
        <v>10091410760</v>
      </c>
      <c r="D24" s="89" t="s">
        <v>38</v>
      </c>
      <c r="E24" s="90">
        <v>38265</v>
      </c>
      <c r="F24" s="91" t="s">
        <v>18</v>
      </c>
      <c r="G24" s="92" t="s">
        <v>22</v>
      </c>
      <c r="H24" s="93">
        <v>0.12092592592592594</v>
      </c>
      <c r="I24" s="94">
        <v>2</v>
      </c>
      <c r="J24" s="93">
        <v>0.12763888888888889</v>
      </c>
      <c r="K24" s="94">
        <v>25</v>
      </c>
      <c r="L24" s="93">
        <v>2.3863425925925927E-2</v>
      </c>
      <c r="M24" s="94">
        <v>1</v>
      </c>
      <c r="N24" s="93">
        <v>0.10141203703703704</v>
      </c>
      <c r="O24" s="94">
        <v>5</v>
      </c>
      <c r="P24" s="93">
        <v>0.37384027777777779</v>
      </c>
      <c r="Q24" s="85">
        <f>P24-$P$23</f>
        <v>1.0347222222222285E-3</v>
      </c>
      <c r="R24" s="86">
        <f t="shared" ref="R24:R32" si="0">IFERROR($P$19*3600/(HOUR(P24)*3600+MINUTE(P24)*60+SECOND(P24)),"")</f>
        <v>40.235294117647058</v>
      </c>
      <c r="S24" s="95" t="s">
        <v>18</v>
      </c>
      <c r="T24" s="96"/>
    </row>
    <row r="25" spans="1:22" ht="24.75" customHeight="1" x14ac:dyDescent="0.2">
      <c r="A25" s="87">
        <v>3</v>
      </c>
      <c r="B25" s="88">
        <v>93</v>
      </c>
      <c r="C25" s="88">
        <v>10091409447</v>
      </c>
      <c r="D25" s="89" t="s">
        <v>39</v>
      </c>
      <c r="E25" s="90">
        <v>38466</v>
      </c>
      <c r="F25" s="91" t="s">
        <v>18</v>
      </c>
      <c r="G25" s="92" t="s">
        <v>22</v>
      </c>
      <c r="H25" s="93">
        <v>0.12086805555555556</v>
      </c>
      <c r="I25" s="94">
        <v>1</v>
      </c>
      <c r="J25" s="93">
        <v>0.12759259259259259</v>
      </c>
      <c r="K25" s="94">
        <v>5</v>
      </c>
      <c r="L25" s="93">
        <v>2.5020833333333336E-2</v>
      </c>
      <c r="M25" s="94">
        <v>12</v>
      </c>
      <c r="N25" s="93">
        <v>0.10229166666666667</v>
      </c>
      <c r="O25" s="94">
        <v>7</v>
      </c>
      <c r="P25" s="93">
        <v>0.37577314814814816</v>
      </c>
      <c r="Q25" s="85">
        <f t="shared" ref="Q25:Q32" si="1">P25-$P$23</f>
        <v>2.967592592592605E-3</v>
      </c>
      <c r="R25" s="86">
        <f t="shared" si="0"/>
        <v>40.028336464718024</v>
      </c>
      <c r="S25" s="95" t="s">
        <v>18</v>
      </c>
      <c r="T25" s="96"/>
    </row>
    <row r="26" spans="1:22" ht="24.75" customHeight="1" x14ac:dyDescent="0.2">
      <c r="A26" s="87">
        <v>4</v>
      </c>
      <c r="B26" s="88">
        <v>58</v>
      </c>
      <c r="C26" s="88">
        <v>10089252310</v>
      </c>
      <c r="D26" s="89" t="s">
        <v>57</v>
      </c>
      <c r="E26" s="90">
        <v>38144</v>
      </c>
      <c r="F26" s="91" t="s">
        <v>18</v>
      </c>
      <c r="G26" s="92" t="s">
        <v>36</v>
      </c>
      <c r="H26" s="93">
        <v>0.12309027777777777</v>
      </c>
      <c r="I26" s="94">
        <v>8</v>
      </c>
      <c r="J26" s="93">
        <v>0.1275462962962963</v>
      </c>
      <c r="K26" s="94">
        <v>3</v>
      </c>
      <c r="L26" s="93">
        <v>2.4718749999999998E-2</v>
      </c>
      <c r="M26" s="94">
        <v>9</v>
      </c>
      <c r="N26" s="93">
        <v>0.10094907407407407</v>
      </c>
      <c r="O26" s="94">
        <v>2</v>
      </c>
      <c r="P26" s="93">
        <v>0.37630439814814814</v>
      </c>
      <c r="Q26" s="85">
        <f t="shared" si="1"/>
        <v>3.4988425925925881E-3</v>
      </c>
      <c r="R26" s="86">
        <f t="shared" si="0"/>
        <v>39.971703626241812</v>
      </c>
      <c r="S26" s="95" t="s">
        <v>18</v>
      </c>
      <c r="T26" s="96"/>
    </row>
    <row r="27" spans="1:22" ht="24.75" customHeight="1" x14ac:dyDescent="0.2">
      <c r="A27" s="87">
        <v>5</v>
      </c>
      <c r="B27" s="88">
        <v>52</v>
      </c>
      <c r="C27" s="88">
        <v>10089713462</v>
      </c>
      <c r="D27" s="89" t="s">
        <v>86</v>
      </c>
      <c r="E27" s="90">
        <v>38701</v>
      </c>
      <c r="F27" s="91" t="s">
        <v>18</v>
      </c>
      <c r="G27" s="92" t="s">
        <v>123</v>
      </c>
      <c r="H27" s="93">
        <v>0.1232638888888889</v>
      </c>
      <c r="I27" s="94">
        <v>11</v>
      </c>
      <c r="J27" s="93">
        <v>0.12761574074074075</v>
      </c>
      <c r="K27" s="94">
        <v>12</v>
      </c>
      <c r="L27" s="93">
        <v>2.4583333333333332E-2</v>
      </c>
      <c r="M27" s="94">
        <v>7</v>
      </c>
      <c r="N27" s="93">
        <v>0.10084490740740741</v>
      </c>
      <c r="O27" s="94">
        <v>1</v>
      </c>
      <c r="P27" s="93">
        <v>0.37630787037037039</v>
      </c>
      <c r="Q27" s="85">
        <f t="shared" si="1"/>
        <v>3.5023148148148331E-3</v>
      </c>
      <c r="R27" s="86">
        <f t="shared" si="0"/>
        <v>39.971703626241812</v>
      </c>
      <c r="S27" s="95" t="s">
        <v>18</v>
      </c>
      <c r="T27" s="96"/>
    </row>
    <row r="28" spans="1:22" ht="24.75" customHeight="1" x14ac:dyDescent="0.2">
      <c r="A28" s="87">
        <v>6</v>
      </c>
      <c r="B28" s="88">
        <v>66</v>
      </c>
      <c r="C28" s="88">
        <v>10075127692</v>
      </c>
      <c r="D28" s="89" t="s">
        <v>66</v>
      </c>
      <c r="E28" s="90">
        <v>38666</v>
      </c>
      <c r="F28" s="91" t="s">
        <v>18</v>
      </c>
      <c r="G28" s="92" t="s">
        <v>50</v>
      </c>
      <c r="H28" s="93">
        <v>0.121875</v>
      </c>
      <c r="I28" s="94">
        <v>6</v>
      </c>
      <c r="J28" s="93">
        <v>0.12762731481481482</v>
      </c>
      <c r="K28" s="94">
        <v>21</v>
      </c>
      <c r="L28" s="93">
        <v>2.5956018518518517E-2</v>
      </c>
      <c r="M28" s="94">
        <v>23</v>
      </c>
      <c r="N28" s="93">
        <v>0.10108796296296298</v>
      </c>
      <c r="O28" s="94">
        <v>3</v>
      </c>
      <c r="P28" s="93">
        <v>0.37654629629629632</v>
      </c>
      <c r="Q28" s="85">
        <f t="shared" si="1"/>
        <v>3.7407407407407667E-3</v>
      </c>
      <c r="R28" s="86">
        <f t="shared" si="0"/>
        <v>39.945902747894507</v>
      </c>
      <c r="S28" s="95" t="s">
        <v>18</v>
      </c>
      <c r="T28" s="96"/>
    </row>
    <row r="29" spans="1:22" ht="24.75" customHeight="1" x14ac:dyDescent="0.2">
      <c r="A29" s="87">
        <v>7</v>
      </c>
      <c r="B29" s="88">
        <v>65</v>
      </c>
      <c r="C29" s="88">
        <v>10080036195</v>
      </c>
      <c r="D29" s="89" t="s">
        <v>51</v>
      </c>
      <c r="E29" s="90">
        <v>38031</v>
      </c>
      <c r="F29" s="91" t="s">
        <v>18</v>
      </c>
      <c r="G29" s="92" t="s">
        <v>50</v>
      </c>
      <c r="H29" s="93">
        <v>0.12311342592592593</v>
      </c>
      <c r="I29" s="94">
        <v>10</v>
      </c>
      <c r="J29" s="93">
        <v>0.12760416666666666</v>
      </c>
      <c r="K29" s="94">
        <v>7</v>
      </c>
      <c r="L29" s="93">
        <v>2.4269675925925924E-2</v>
      </c>
      <c r="M29" s="94">
        <v>5</v>
      </c>
      <c r="N29" s="93">
        <v>0.10229166666666667</v>
      </c>
      <c r="O29" s="94">
        <v>6</v>
      </c>
      <c r="P29" s="93">
        <v>0.37727893518518518</v>
      </c>
      <c r="Q29" s="85">
        <f t="shared" si="1"/>
        <v>4.4733796296296258E-3</v>
      </c>
      <c r="R29" s="86">
        <f t="shared" si="0"/>
        <v>39.868699573580393</v>
      </c>
      <c r="S29" s="95" t="s">
        <v>18</v>
      </c>
      <c r="T29" s="96"/>
    </row>
    <row r="30" spans="1:22" ht="24.75" customHeight="1" x14ac:dyDescent="0.2">
      <c r="A30" s="87">
        <v>8</v>
      </c>
      <c r="B30" s="88">
        <v>90</v>
      </c>
      <c r="C30" s="88">
        <v>10054315334</v>
      </c>
      <c r="D30" s="89" t="s">
        <v>53</v>
      </c>
      <c r="E30" s="90">
        <v>38106</v>
      </c>
      <c r="F30" s="91" t="s">
        <v>18</v>
      </c>
      <c r="G30" s="92" t="s">
        <v>41</v>
      </c>
      <c r="H30" s="93">
        <v>0.12305555555555554</v>
      </c>
      <c r="I30" s="94">
        <v>7</v>
      </c>
      <c r="J30" s="93">
        <v>0.12759259259259259</v>
      </c>
      <c r="K30" s="94">
        <v>6</v>
      </c>
      <c r="L30" s="93">
        <v>2.4047453703703703E-2</v>
      </c>
      <c r="M30" s="94">
        <v>2</v>
      </c>
      <c r="N30" s="93">
        <v>0.10327546296296297</v>
      </c>
      <c r="O30" s="94">
        <v>9</v>
      </c>
      <c r="P30" s="93">
        <v>0.37797106481481479</v>
      </c>
      <c r="Q30" s="85">
        <f t="shared" si="1"/>
        <v>5.1655092592592378E-3</v>
      </c>
      <c r="R30" s="86">
        <f t="shared" si="0"/>
        <v>39.795449673883091</v>
      </c>
      <c r="S30" s="95" t="s">
        <v>18</v>
      </c>
      <c r="T30" s="96"/>
    </row>
    <row r="31" spans="1:22" ht="24.75" customHeight="1" x14ac:dyDescent="0.2">
      <c r="A31" s="87">
        <v>9</v>
      </c>
      <c r="B31" s="88">
        <v>68</v>
      </c>
      <c r="C31" s="88">
        <v>10091325480</v>
      </c>
      <c r="D31" s="89" t="s">
        <v>68</v>
      </c>
      <c r="E31" s="90">
        <v>38490</v>
      </c>
      <c r="F31" s="91" t="s">
        <v>18</v>
      </c>
      <c r="G31" s="92" t="s">
        <v>50</v>
      </c>
      <c r="H31" s="93">
        <v>0.12354166666666666</v>
      </c>
      <c r="I31" s="94">
        <v>12</v>
      </c>
      <c r="J31" s="93">
        <v>0.13052083333333334</v>
      </c>
      <c r="K31" s="94">
        <v>33</v>
      </c>
      <c r="L31" s="93">
        <v>2.7071759259259257E-2</v>
      </c>
      <c r="M31" s="94">
        <v>34</v>
      </c>
      <c r="N31" s="93">
        <v>0.10230324074074075</v>
      </c>
      <c r="O31" s="94">
        <v>8</v>
      </c>
      <c r="P31" s="93">
        <v>0.38343749999999999</v>
      </c>
      <c r="Q31" s="85">
        <f t="shared" si="1"/>
        <v>1.063194444444443E-2</v>
      </c>
      <c r="R31" s="86">
        <f t="shared" si="0"/>
        <v>39.228470524314048</v>
      </c>
      <c r="S31" s="95" t="s">
        <v>18</v>
      </c>
      <c r="T31" s="96"/>
    </row>
    <row r="32" spans="1:22" ht="24.75" customHeight="1" x14ac:dyDescent="0.2">
      <c r="A32" s="87">
        <v>10</v>
      </c>
      <c r="B32" s="88">
        <v>53</v>
      </c>
      <c r="C32" s="88">
        <v>10102489978</v>
      </c>
      <c r="D32" s="89" t="s">
        <v>87</v>
      </c>
      <c r="E32" s="90">
        <v>38595</v>
      </c>
      <c r="F32" s="91" t="s">
        <v>18</v>
      </c>
      <c r="G32" s="92" t="s">
        <v>123</v>
      </c>
      <c r="H32" s="93">
        <v>0.1287962962962963</v>
      </c>
      <c r="I32" s="94">
        <v>16</v>
      </c>
      <c r="J32" s="93">
        <v>0.12761574074074075</v>
      </c>
      <c r="K32" s="94">
        <v>14</v>
      </c>
      <c r="L32" s="93">
        <v>2.7409722222222221E-2</v>
      </c>
      <c r="M32" s="94">
        <v>35</v>
      </c>
      <c r="N32" s="93">
        <v>0.10627314814814814</v>
      </c>
      <c r="O32" s="94">
        <v>10</v>
      </c>
      <c r="P32" s="93">
        <v>0.39009490740740743</v>
      </c>
      <c r="Q32" s="85">
        <f t="shared" si="1"/>
        <v>1.7289351851851875E-2</v>
      </c>
      <c r="R32" s="86">
        <f t="shared" si="0"/>
        <v>38.559221457393782</v>
      </c>
      <c r="S32" s="95" t="s">
        <v>18</v>
      </c>
      <c r="T32" s="96"/>
    </row>
    <row r="33" spans="1:20" ht="24.75" customHeight="1" x14ac:dyDescent="0.2">
      <c r="A33" s="87" t="s">
        <v>49</v>
      </c>
      <c r="B33" s="88">
        <v>59</v>
      </c>
      <c r="C33" s="88">
        <v>10060269316</v>
      </c>
      <c r="D33" s="89" t="s">
        <v>55</v>
      </c>
      <c r="E33" s="90">
        <v>38158</v>
      </c>
      <c r="F33" s="91" t="s">
        <v>18</v>
      </c>
      <c r="G33" s="92" t="s">
        <v>36</v>
      </c>
      <c r="H33" s="93">
        <v>0.12152777777777778</v>
      </c>
      <c r="I33" s="94">
        <v>4</v>
      </c>
      <c r="J33" s="93">
        <v>0.12763888888888889</v>
      </c>
      <c r="K33" s="94">
        <v>23</v>
      </c>
      <c r="L33" s="93">
        <v>2.4097222222222225E-2</v>
      </c>
      <c r="M33" s="94">
        <v>3</v>
      </c>
      <c r="N33" s="93"/>
      <c r="O33" s="94"/>
      <c r="P33" s="93"/>
      <c r="Q33" s="93"/>
      <c r="R33" s="97"/>
      <c r="S33" s="95" t="s">
        <v>18</v>
      </c>
      <c r="T33" s="96"/>
    </row>
    <row r="34" spans="1:20" ht="24.75" customHeight="1" x14ac:dyDescent="0.2">
      <c r="A34" s="87" t="s">
        <v>49</v>
      </c>
      <c r="B34" s="88">
        <v>67</v>
      </c>
      <c r="C34" s="88">
        <v>10104898410</v>
      </c>
      <c r="D34" s="89" t="s">
        <v>67</v>
      </c>
      <c r="E34" s="90">
        <v>38520</v>
      </c>
      <c r="F34" s="91" t="s">
        <v>18</v>
      </c>
      <c r="G34" s="92" t="s">
        <v>50</v>
      </c>
      <c r="H34" s="93">
        <v>0.12141203703703704</v>
      </c>
      <c r="I34" s="94">
        <v>3</v>
      </c>
      <c r="J34" s="93">
        <v>0.12761574074074075</v>
      </c>
      <c r="K34" s="94">
        <v>11</v>
      </c>
      <c r="L34" s="93">
        <v>2.6201388888888885E-2</v>
      </c>
      <c r="M34" s="94">
        <v>26</v>
      </c>
      <c r="N34" s="93"/>
      <c r="O34" s="94"/>
      <c r="P34" s="93"/>
      <c r="Q34" s="93"/>
      <c r="R34" s="97"/>
      <c r="S34" s="95" t="s">
        <v>18</v>
      </c>
      <c r="T34" s="96"/>
    </row>
    <row r="35" spans="1:20" ht="24.75" customHeight="1" x14ac:dyDescent="0.2">
      <c r="A35" s="87" t="s">
        <v>49</v>
      </c>
      <c r="B35" s="88">
        <v>82</v>
      </c>
      <c r="C35" s="88">
        <v>10078945452</v>
      </c>
      <c r="D35" s="89" t="s">
        <v>81</v>
      </c>
      <c r="E35" s="90">
        <v>38419</v>
      </c>
      <c r="F35" s="91" t="s">
        <v>18</v>
      </c>
      <c r="G35" s="92" t="s">
        <v>37</v>
      </c>
      <c r="H35" s="93">
        <v>0.12310185185185185</v>
      </c>
      <c r="I35" s="94">
        <v>9</v>
      </c>
      <c r="J35" s="93">
        <v>0.12765046296296298</v>
      </c>
      <c r="K35" s="94">
        <v>27</v>
      </c>
      <c r="L35" s="93">
        <v>2.5480324074074075E-2</v>
      </c>
      <c r="M35" s="94">
        <v>17</v>
      </c>
      <c r="N35" s="93"/>
      <c r="O35" s="94"/>
      <c r="P35" s="93"/>
      <c r="Q35" s="93"/>
      <c r="R35" s="97"/>
      <c r="S35" s="98"/>
      <c r="T35" s="96"/>
    </row>
    <row r="36" spans="1:20" ht="24.75" customHeight="1" x14ac:dyDescent="0.2">
      <c r="A36" s="87" t="s">
        <v>49</v>
      </c>
      <c r="B36" s="88">
        <v>91</v>
      </c>
      <c r="C36" s="88">
        <v>10091418137</v>
      </c>
      <c r="D36" s="89" t="s">
        <v>52</v>
      </c>
      <c r="E36" s="90">
        <v>38079</v>
      </c>
      <c r="F36" s="91" t="s">
        <v>18</v>
      </c>
      <c r="G36" s="92" t="s">
        <v>22</v>
      </c>
      <c r="H36" s="93">
        <v>0.12472222222222222</v>
      </c>
      <c r="I36" s="94">
        <v>13</v>
      </c>
      <c r="J36" s="93">
        <v>0.12763888888888889</v>
      </c>
      <c r="K36" s="94">
        <v>26</v>
      </c>
      <c r="L36" s="93">
        <v>2.5559027777777774E-2</v>
      </c>
      <c r="M36" s="94">
        <v>18</v>
      </c>
      <c r="N36" s="93"/>
      <c r="O36" s="94"/>
      <c r="P36" s="93"/>
      <c r="Q36" s="93"/>
      <c r="R36" s="97"/>
      <c r="S36" s="98"/>
      <c r="T36" s="96"/>
    </row>
    <row r="37" spans="1:20" ht="24.75" customHeight="1" x14ac:dyDescent="0.2">
      <c r="A37" s="87" t="s">
        <v>49</v>
      </c>
      <c r="B37" s="88">
        <v>84</v>
      </c>
      <c r="C37" s="88">
        <v>10055096081</v>
      </c>
      <c r="D37" s="89" t="s">
        <v>60</v>
      </c>
      <c r="E37" s="90">
        <v>38163</v>
      </c>
      <c r="F37" s="91" t="s">
        <v>18</v>
      </c>
      <c r="G37" s="92" t="s">
        <v>21</v>
      </c>
      <c r="H37" s="93">
        <v>0.12641203703703704</v>
      </c>
      <c r="I37" s="94">
        <v>14</v>
      </c>
      <c r="J37" s="93">
        <v>0.12761574074074075</v>
      </c>
      <c r="K37" s="94">
        <v>16</v>
      </c>
      <c r="L37" s="93">
        <v>2.6873842592592592E-2</v>
      </c>
      <c r="M37" s="94">
        <v>31</v>
      </c>
      <c r="N37" s="93"/>
      <c r="O37" s="94"/>
      <c r="P37" s="93"/>
      <c r="Q37" s="93"/>
      <c r="R37" s="97"/>
      <c r="S37" s="98"/>
      <c r="T37" s="96"/>
    </row>
    <row r="38" spans="1:20" ht="24.75" customHeight="1" x14ac:dyDescent="0.2">
      <c r="A38" s="87" t="s">
        <v>49</v>
      </c>
      <c r="B38" s="88">
        <v>54</v>
      </c>
      <c r="C38" s="88">
        <v>10078169149</v>
      </c>
      <c r="D38" s="89" t="s">
        <v>88</v>
      </c>
      <c r="E38" s="90">
        <v>38374</v>
      </c>
      <c r="F38" s="91" t="s">
        <v>18</v>
      </c>
      <c r="G38" s="92" t="s">
        <v>123</v>
      </c>
      <c r="H38" s="93">
        <v>0.1287962962962963</v>
      </c>
      <c r="I38" s="94">
        <v>15</v>
      </c>
      <c r="J38" s="93">
        <v>0.12760416666666666</v>
      </c>
      <c r="K38" s="94">
        <v>10</v>
      </c>
      <c r="L38" s="93">
        <v>2.4932870370370373E-2</v>
      </c>
      <c r="M38" s="94">
        <v>11</v>
      </c>
      <c r="N38" s="93"/>
      <c r="O38" s="94"/>
      <c r="P38" s="93"/>
      <c r="Q38" s="93"/>
      <c r="R38" s="97"/>
      <c r="S38" s="98"/>
      <c r="T38" s="96"/>
    </row>
    <row r="39" spans="1:20" ht="24.75" customHeight="1" x14ac:dyDescent="0.2">
      <c r="A39" s="87" t="s">
        <v>49</v>
      </c>
      <c r="B39" s="88">
        <v>56</v>
      </c>
      <c r="C39" s="88">
        <v>10119333525</v>
      </c>
      <c r="D39" s="89" t="s">
        <v>96</v>
      </c>
      <c r="E39" s="90">
        <v>38655</v>
      </c>
      <c r="F39" s="91" t="s">
        <v>18</v>
      </c>
      <c r="G39" s="92" t="s">
        <v>40</v>
      </c>
      <c r="H39" s="93">
        <v>0.13146990740740741</v>
      </c>
      <c r="I39" s="94">
        <v>19</v>
      </c>
      <c r="J39" s="93">
        <v>0.12761574074074075</v>
      </c>
      <c r="K39" s="94">
        <v>13</v>
      </c>
      <c r="L39" s="93">
        <v>2.4767361111111112E-2</v>
      </c>
      <c r="M39" s="94">
        <v>10</v>
      </c>
      <c r="N39" s="93"/>
      <c r="O39" s="94"/>
      <c r="P39" s="93"/>
      <c r="Q39" s="93"/>
      <c r="R39" s="97"/>
      <c r="S39" s="98"/>
      <c r="T39" s="96"/>
    </row>
    <row r="40" spans="1:20" ht="24.75" customHeight="1" x14ac:dyDescent="0.2">
      <c r="A40" s="87" t="s">
        <v>49</v>
      </c>
      <c r="B40" s="88">
        <v>95</v>
      </c>
      <c r="C40" s="88">
        <v>10096569342</v>
      </c>
      <c r="D40" s="89" t="s">
        <v>93</v>
      </c>
      <c r="E40" s="90">
        <v>38572</v>
      </c>
      <c r="F40" s="91" t="s">
        <v>114</v>
      </c>
      <c r="G40" s="92" t="s">
        <v>22</v>
      </c>
      <c r="H40" s="93">
        <v>0.1300347222222222</v>
      </c>
      <c r="I40" s="94">
        <v>17</v>
      </c>
      <c r="J40" s="93">
        <v>0.12762731481481482</v>
      </c>
      <c r="K40" s="94">
        <v>22</v>
      </c>
      <c r="L40" s="93">
        <v>2.7800925925925923E-2</v>
      </c>
      <c r="M40" s="94">
        <v>37</v>
      </c>
      <c r="N40" s="93"/>
      <c r="O40" s="94"/>
      <c r="P40" s="93"/>
      <c r="Q40" s="93"/>
      <c r="R40" s="97"/>
      <c r="S40" s="98"/>
      <c r="T40" s="96"/>
    </row>
    <row r="41" spans="1:20" ht="24.75" customHeight="1" x14ac:dyDescent="0.2">
      <c r="A41" s="87" t="s">
        <v>49</v>
      </c>
      <c r="B41" s="88">
        <v>96</v>
      </c>
      <c r="C41" s="88">
        <v>10058750557</v>
      </c>
      <c r="D41" s="89" t="s">
        <v>58</v>
      </c>
      <c r="E41" s="90">
        <v>38109</v>
      </c>
      <c r="F41" s="91" t="s">
        <v>18</v>
      </c>
      <c r="G41" s="92" t="s">
        <v>24</v>
      </c>
      <c r="H41" s="93">
        <v>0.13325231481481481</v>
      </c>
      <c r="I41" s="94">
        <v>23</v>
      </c>
      <c r="J41" s="93">
        <v>0.12751157407407407</v>
      </c>
      <c r="K41" s="94">
        <v>2</v>
      </c>
      <c r="L41" s="93">
        <v>2.5339120370370369E-2</v>
      </c>
      <c r="M41" s="94">
        <v>16</v>
      </c>
      <c r="N41" s="93"/>
      <c r="O41" s="94"/>
      <c r="P41" s="93"/>
      <c r="Q41" s="93"/>
      <c r="R41" s="97"/>
      <c r="S41" s="98"/>
      <c r="T41" s="96"/>
    </row>
    <row r="42" spans="1:20" ht="24.75" customHeight="1" x14ac:dyDescent="0.2">
      <c r="A42" s="87" t="s">
        <v>49</v>
      </c>
      <c r="B42" s="88">
        <v>64</v>
      </c>
      <c r="C42" s="88">
        <v>10114988632</v>
      </c>
      <c r="D42" s="89" t="s">
        <v>91</v>
      </c>
      <c r="E42" s="90">
        <v>38443</v>
      </c>
      <c r="F42" s="91" t="s">
        <v>18</v>
      </c>
      <c r="G42" s="92" t="s">
        <v>36</v>
      </c>
      <c r="H42" s="93">
        <v>0.1305324074074074</v>
      </c>
      <c r="I42" s="94">
        <v>18</v>
      </c>
      <c r="J42" s="93">
        <v>0.1304976851851852</v>
      </c>
      <c r="K42" s="94">
        <v>31</v>
      </c>
      <c r="L42" s="93">
        <v>2.6611111111111113E-2</v>
      </c>
      <c r="M42" s="94">
        <v>29</v>
      </c>
      <c r="N42" s="93"/>
      <c r="O42" s="94"/>
      <c r="P42" s="93"/>
      <c r="Q42" s="93"/>
      <c r="R42" s="97"/>
      <c r="S42" s="98"/>
      <c r="T42" s="96"/>
    </row>
    <row r="43" spans="1:20" ht="24.75" customHeight="1" x14ac:dyDescent="0.2">
      <c r="A43" s="87" t="s">
        <v>49</v>
      </c>
      <c r="B43" s="88">
        <v>80</v>
      </c>
      <c r="C43" s="88">
        <v>10082232035</v>
      </c>
      <c r="D43" s="89" t="s">
        <v>78</v>
      </c>
      <c r="E43" s="90">
        <v>38558</v>
      </c>
      <c r="F43" s="91" t="s">
        <v>18</v>
      </c>
      <c r="G43" s="92" t="s">
        <v>20</v>
      </c>
      <c r="H43" s="93">
        <v>0.1325925925925926</v>
      </c>
      <c r="I43" s="94">
        <v>20</v>
      </c>
      <c r="J43" s="93">
        <v>0.13061342592592592</v>
      </c>
      <c r="K43" s="94">
        <v>40</v>
      </c>
      <c r="L43" s="93">
        <v>2.5793981481481477E-2</v>
      </c>
      <c r="M43" s="94">
        <v>21</v>
      </c>
      <c r="N43" s="93"/>
      <c r="O43" s="94"/>
      <c r="P43" s="93"/>
      <c r="Q43" s="93"/>
      <c r="R43" s="97"/>
      <c r="S43" s="98"/>
      <c r="T43" s="96"/>
    </row>
    <row r="44" spans="1:20" ht="24.75" customHeight="1" x14ac:dyDescent="0.2">
      <c r="A44" s="87" t="s">
        <v>49</v>
      </c>
      <c r="B44" s="88">
        <v>63</v>
      </c>
      <c r="C44" s="88">
        <v>10091971744</v>
      </c>
      <c r="D44" s="89" t="s">
        <v>90</v>
      </c>
      <c r="E44" s="90">
        <v>38145</v>
      </c>
      <c r="F44" s="91" t="s">
        <v>18</v>
      </c>
      <c r="G44" s="92" t="s">
        <v>36</v>
      </c>
      <c r="H44" s="93">
        <v>0.13774305555555555</v>
      </c>
      <c r="I44" s="94">
        <v>28</v>
      </c>
      <c r="J44" s="93">
        <v>0.12760416666666666</v>
      </c>
      <c r="K44" s="94">
        <v>9</v>
      </c>
      <c r="L44" s="93">
        <v>2.4614583333333332E-2</v>
      </c>
      <c r="M44" s="94">
        <v>8</v>
      </c>
      <c r="N44" s="93"/>
      <c r="O44" s="94"/>
      <c r="P44" s="93"/>
      <c r="Q44" s="93"/>
      <c r="R44" s="97"/>
      <c r="S44" s="98"/>
      <c r="T44" s="96"/>
    </row>
    <row r="45" spans="1:20" ht="24.75" customHeight="1" x14ac:dyDescent="0.2">
      <c r="A45" s="87" t="s">
        <v>49</v>
      </c>
      <c r="B45" s="88">
        <v>98</v>
      </c>
      <c r="C45" s="88">
        <v>10092632556</v>
      </c>
      <c r="D45" s="89" t="s">
        <v>94</v>
      </c>
      <c r="E45" s="90">
        <v>38470</v>
      </c>
      <c r="F45" s="91" t="s">
        <v>18</v>
      </c>
      <c r="G45" s="92" t="s">
        <v>24</v>
      </c>
      <c r="H45" s="93">
        <v>0.13324074074074074</v>
      </c>
      <c r="I45" s="94">
        <v>22</v>
      </c>
      <c r="J45" s="93">
        <v>0.1305787037037037</v>
      </c>
      <c r="K45" s="94">
        <v>37</v>
      </c>
      <c r="L45" s="93">
        <v>2.6185185185185183E-2</v>
      </c>
      <c r="M45" s="94">
        <v>25</v>
      </c>
      <c r="N45" s="93"/>
      <c r="O45" s="94"/>
      <c r="P45" s="93"/>
      <c r="Q45" s="93"/>
      <c r="R45" s="97"/>
      <c r="S45" s="99"/>
      <c r="T45" s="96"/>
    </row>
    <row r="46" spans="1:20" ht="24.75" customHeight="1" x14ac:dyDescent="0.2">
      <c r="A46" s="87" t="s">
        <v>49</v>
      </c>
      <c r="B46" s="88">
        <v>99</v>
      </c>
      <c r="C46" s="88">
        <v>10093597809</v>
      </c>
      <c r="D46" s="89" t="s">
        <v>95</v>
      </c>
      <c r="E46" s="90">
        <v>38524</v>
      </c>
      <c r="F46" s="91" t="s">
        <v>18</v>
      </c>
      <c r="G46" s="92" t="s">
        <v>24</v>
      </c>
      <c r="H46" s="93">
        <v>0.13320601851851852</v>
      </c>
      <c r="I46" s="94">
        <v>21</v>
      </c>
      <c r="J46" s="93">
        <v>0.13059027777777779</v>
      </c>
      <c r="K46" s="94">
        <v>38</v>
      </c>
      <c r="L46" s="93">
        <v>2.7466435185185187E-2</v>
      </c>
      <c r="M46" s="94">
        <v>36</v>
      </c>
      <c r="N46" s="93"/>
      <c r="O46" s="94"/>
      <c r="P46" s="93"/>
      <c r="Q46" s="93"/>
      <c r="R46" s="97"/>
      <c r="S46" s="99"/>
      <c r="T46" s="96"/>
    </row>
    <row r="47" spans="1:20" ht="24.75" customHeight="1" x14ac:dyDescent="0.2">
      <c r="A47" s="87" t="s">
        <v>49</v>
      </c>
      <c r="B47" s="88">
        <v>57</v>
      </c>
      <c r="C47" s="88">
        <v>10119333626</v>
      </c>
      <c r="D47" s="89" t="s">
        <v>97</v>
      </c>
      <c r="E47" s="90">
        <v>38602</v>
      </c>
      <c r="F47" s="91" t="s">
        <v>18</v>
      </c>
      <c r="G47" s="92" t="s">
        <v>40</v>
      </c>
      <c r="H47" s="93">
        <v>0.13900462962962964</v>
      </c>
      <c r="I47" s="94">
        <v>30</v>
      </c>
      <c r="J47" s="93">
        <v>0.12762731481481482</v>
      </c>
      <c r="K47" s="94">
        <v>19</v>
      </c>
      <c r="L47" s="93">
        <v>2.5754629629629627E-2</v>
      </c>
      <c r="M47" s="94">
        <v>20</v>
      </c>
      <c r="N47" s="93"/>
      <c r="O47" s="94"/>
      <c r="P47" s="93"/>
      <c r="Q47" s="93"/>
      <c r="R47" s="97"/>
      <c r="S47" s="99"/>
      <c r="T47" s="96"/>
    </row>
    <row r="48" spans="1:20" ht="24.75" customHeight="1" x14ac:dyDescent="0.2">
      <c r="A48" s="87" t="s">
        <v>49</v>
      </c>
      <c r="B48" s="88">
        <v>83</v>
      </c>
      <c r="C48" s="88">
        <v>10078944947</v>
      </c>
      <c r="D48" s="89" t="s">
        <v>82</v>
      </c>
      <c r="E48" s="90">
        <v>38180</v>
      </c>
      <c r="F48" s="91" t="s">
        <v>18</v>
      </c>
      <c r="G48" s="92" t="s">
        <v>37</v>
      </c>
      <c r="H48" s="93">
        <v>0.13575231481481481</v>
      </c>
      <c r="I48" s="94">
        <v>24</v>
      </c>
      <c r="J48" s="93">
        <v>0.12887731481481482</v>
      </c>
      <c r="K48" s="94">
        <v>29</v>
      </c>
      <c r="L48" s="93">
        <v>2.7837962962962964E-2</v>
      </c>
      <c r="M48" s="94">
        <v>38</v>
      </c>
      <c r="N48" s="93"/>
      <c r="O48" s="94"/>
      <c r="P48" s="93"/>
      <c r="Q48" s="93"/>
      <c r="R48" s="97"/>
      <c r="S48" s="99"/>
      <c r="T48" s="96"/>
    </row>
    <row r="49" spans="1:20" ht="24.75" customHeight="1" x14ac:dyDescent="0.2">
      <c r="A49" s="87" t="s">
        <v>49</v>
      </c>
      <c r="B49" s="88">
        <v>77</v>
      </c>
      <c r="C49" s="88">
        <v>10083942972</v>
      </c>
      <c r="D49" s="89" t="s">
        <v>77</v>
      </c>
      <c r="E49" s="90">
        <v>38424</v>
      </c>
      <c r="F49" s="91" t="s">
        <v>18</v>
      </c>
      <c r="G49" s="92" t="s">
        <v>20</v>
      </c>
      <c r="H49" s="93">
        <v>0.13576388888888888</v>
      </c>
      <c r="I49" s="94">
        <v>25</v>
      </c>
      <c r="J49" s="93">
        <v>0.13052083333333334</v>
      </c>
      <c r="K49" s="94">
        <v>32</v>
      </c>
      <c r="L49" s="93">
        <v>2.6538194444444444E-2</v>
      </c>
      <c r="M49" s="94">
        <v>28</v>
      </c>
      <c r="N49" s="93"/>
      <c r="O49" s="94"/>
      <c r="P49" s="93"/>
      <c r="Q49" s="93"/>
      <c r="R49" s="97"/>
      <c r="S49" s="99"/>
      <c r="T49" s="96"/>
    </row>
    <row r="50" spans="1:20" ht="24.75" customHeight="1" x14ac:dyDescent="0.2">
      <c r="A50" s="87" t="s">
        <v>49</v>
      </c>
      <c r="B50" s="88">
        <v>85</v>
      </c>
      <c r="C50" s="88">
        <v>10077687179</v>
      </c>
      <c r="D50" s="89" t="s">
        <v>61</v>
      </c>
      <c r="E50" s="90">
        <v>38682</v>
      </c>
      <c r="F50" s="91" t="s">
        <v>18</v>
      </c>
      <c r="G50" s="92" t="s">
        <v>21</v>
      </c>
      <c r="H50" s="93">
        <v>0.14113425925925926</v>
      </c>
      <c r="I50" s="94">
        <v>31</v>
      </c>
      <c r="J50" s="93">
        <v>0.12759259259259259</v>
      </c>
      <c r="K50" s="94">
        <v>4</v>
      </c>
      <c r="L50" s="93">
        <v>2.5062500000000001E-2</v>
      </c>
      <c r="M50" s="94">
        <v>13</v>
      </c>
      <c r="N50" s="93"/>
      <c r="O50" s="94"/>
      <c r="P50" s="93"/>
      <c r="Q50" s="93"/>
      <c r="R50" s="97"/>
      <c r="S50" s="99"/>
      <c r="T50" s="96"/>
    </row>
    <row r="51" spans="1:20" ht="24.75" customHeight="1" x14ac:dyDescent="0.2">
      <c r="A51" s="87" t="s">
        <v>49</v>
      </c>
      <c r="B51" s="88">
        <v>62</v>
      </c>
      <c r="C51" s="88">
        <v>10081050251</v>
      </c>
      <c r="D51" s="89" t="s">
        <v>89</v>
      </c>
      <c r="E51" s="90">
        <v>38386</v>
      </c>
      <c r="F51" s="91" t="s">
        <v>18</v>
      </c>
      <c r="G51" s="92" t="s">
        <v>36</v>
      </c>
      <c r="H51" s="93">
        <v>0.13753472222222221</v>
      </c>
      <c r="I51" s="94">
        <v>27</v>
      </c>
      <c r="J51" s="93">
        <v>0.1304976851851852</v>
      </c>
      <c r="K51" s="94">
        <v>30</v>
      </c>
      <c r="L51" s="93">
        <v>2.7875E-2</v>
      </c>
      <c r="M51" s="94">
        <v>39</v>
      </c>
      <c r="N51" s="93"/>
      <c r="O51" s="94"/>
      <c r="P51" s="93"/>
      <c r="Q51" s="93"/>
      <c r="R51" s="97"/>
      <c r="S51" s="99"/>
      <c r="T51" s="96"/>
    </row>
    <row r="52" spans="1:20" ht="24.75" customHeight="1" x14ac:dyDescent="0.2">
      <c r="A52" s="87" t="s">
        <v>49</v>
      </c>
      <c r="B52" s="88">
        <v>79</v>
      </c>
      <c r="C52" s="88">
        <v>10104991972</v>
      </c>
      <c r="D52" s="89" t="s">
        <v>74</v>
      </c>
      <c r="E52" s="90">
        <v>38545</v>
      </c>
      <c r="F52" s="91" t="s">
        <v>18</v>
      </c>
      <c r="G52" s="92" t="s">
        <v>20</v>
      </c>
      <c r="H52" s="93">
        <v>0.138125</v>
      </c>
      <c r="I52" s="94">
        <v>29</v>
      </c>
      <c r="J52" s="93">
        <v>0.1305324074074074</v>
      </c>
      <c r="K52" s="94">
        <v>34</v>
      </c>
      <c r="L52" s="93">
        <v>2.7980324074074071E-2</v>
      </c>
      <c r="M52" s="94">
        <v>40</v>
      </c>
      <c r="N52" s="93"/>
      <c r="O52" s="94"/>
      <c r="P52" s="93"/>
      <c r="Q52" s="93"/>
      <c r="R52" s="97"/>
      <c r="S52" s="99"/>
      <c r="T52" s="96"/>
    </row>
    <row r="53" spans="1:20" ht="24.75" customHeight="1" x14ac:dyDescent="0.2">
      <c r="A53" s="87" t="s">
        <v>49</v>
      </c>
      <c r="B53" s="88">
        <v>97</v>
      </c>
      <c r="C53" s="88">
        <v>10092258296</v>
      </c>
      <c r="D53" s="89" t="s">
        <v>59</v>
      </c>
      <c r="E53" s="90">
        <v>38190</v>
      </c>
      <c r="F53" s="91" t="s">
        <v>18</v>
      </c>
      <c r="G53" s="92" t="s">
        <v>24</v>
      </c>
      <c r="H53" s="93">
        <v>0.14649305555555556</v>
      </c>
      <c r="I53" s="94">
        <v>35</v>
      </c>
      <c r="J53" s="93">
        <v>0.12763888888888889</v>
      </c>
      <c r="K53" s="94">
        <v>24</v>
      </c>
      <c r="L53" s="93">
        <v>2.4563657407407413E-2</v>
      </c>
      <c r="M53" s="94">
        <v>6</v>
      </c>
      <c r="N53" s="93"/>
      <c r="O53" s="94"/>
      <c r="P53" s="93"/>
      <c r="Q53" s="93"/>
      <c r="R53" s="97"/>
      <c r="S53" s="99"/>
      <c r="T53" s="96"/>
    </row>
    <row r="54" spans="1:20" ht="24.75" customHeight="1" x14ac:dyDescent="0.2">
      <c r="A54" s="87" t="s">
        <v>49</v>
      </c>
      <c r="B54" s="88">
        <v>55</v>
      </c>
      <c r="C54" s="88">
        <v>10116820720</v>
      </c>
      <c r="D54" s="89" t="s">
        <v>84</v>
      </c>
      <c r="E54" s="90">
        <v>38476</v>
      </c>
      <c r="F54" s="91" t="s">
        <v>114</v>
      </c>
      <c r="G54" s="92" t="s">
        <v>83</v>
      </c>
      <c r="H54" s="93">
        <v>0.13714120370370372</v>
      </c>
      <c r="I54" s="94">
        <v>26</v>
      </c>
      <c r="J54" s="93">
        <v>0.13703703703703704</v>
      </c>
      <c r="K54" s="94">
        <v>45</v>
      </c>
      <c r="L54" s="93">
        <v>2.5309027777777781E-2</v>
      </c>
      <c r="M54" s="94">
        <v>15</v>
      </c>
      <c r="N54" s="93"/>
      <c r="O54" s="94"/>
      <c r="P54" s="93"/>
      <c r="Q54" s="93"/>
      <c r="R54" s="97"/>
      <c r="S54" s="99"/>
      <c r="T54" s="96"/>
    </row>
    <row r="55" spans="1:20" ht="24.75" customHeight="1" x14ac:dyDescent="0.2">
      <c r="A55" s="87" t="s">
        <v>49</v>
      </c>
      <c r="B55" s="88">
        <v>76</v>
      </c>
      <c r="C55" s="88">
        <v>10102039435</v>
      </c>
      <c r="D55" s="89" t="s">
        <v>75</v>
      </c>
      <c r="E55" s="90">
        <v>38393</v>
      </c>
      <c r="F55" s="91" t="s">
        <v>18</v>
      </c>
      <c r="G55" s="92" t="s">
        <v>20</v>
      </c>
      <c r="H55" s="93">
        <v>0.1464236111111111</v>
      </c>
      <c r="I55" s="94">
        <v>34</v>
      </c>
      <c r="J55" s="93">
        <v>0.12761574074074075</v>
      </c>
      <c r="K55" s="94">
        <v>18</v>
      </c>
      <c r="L55" s="93">
        <v>2.5559027777777774E-2</v>
      </c>
      <c r="M55" s="94">
        <v>19</v>
      </c>
      <c r="N55" s="93"/>
      <c r="O55" s="94"/>
      <c r="P55" s="93"/>
      <c r="Q55" s="93"/>
      <c r="R55" s="97"/>
      <c r="S55" s="99"/>
      <c r="T55" s="96"/>
    </row>
    <row r="56" spans="1:20" ht="24.75" customHeight="1" x14ac:dyDescent="0.2">
      <c r="A56" s="87" t="s">
        <v>49</v>
      </c>
      <c r="B56" s="88">
        <v>71</v>
      </c>
      <c r="C56" s="88">
        <v>10090445915</v>
      </c>
      <c r="D56" s="89" t="s">
        <v>72</v>
      </c>
      <c r="E56" s="90">
        <v>38261</v>
      </c>
      <c r="F56" s="91" t="s">
        <v>18</v>
      </c>
      <c r="G56" s="92" t="s">
        <v>69</v>
      </c>
      <c r="H56" s="93">
        <v>0.14328703703703705</v>
      </c>
      <c r="I56" s="94">
        <v>32</v>
      </c>
      <c r="J56" s="93">
        <v>0.12761574074074075</v>
      </c>
      <c r="K56" s="94">
        <v>17</v>
      </c>
      <c r="L56" s="93">
        <v>2.8921296296296296E-2</v>
      </c>
      <c r="M56" s="94">
        <v>42</v>
      </c>
      <c r="N56" s="93"/>
      <c r="O56" s="94"/>
      <c r="P56" s="93"/>
      <c r="Q56" s="93"/>
      <c r="R56" s="97"/>
      <c r="S56" s="99"/>
      <c r="T56" s="96"/>
    </row>
    <row r="57" spans="1:20" ht="24.75" customHeight="1" x14ac:dyDescent="0.2">
      <c r="A57" s="87" t="s">
        <v>49</v>
      </c>
      <c r="B57" s="88">
        <v>60</v>
      </c>
      <c r="C57" s="88">
        <v>10088466408</v>
      </c>
      <c r="D57" s="89" t="s">
        <v>56</v>
      </c>
      <c r="E57" s="90">
        <v>38194</v>
      </c>
      <c r="F57" s="91" t="s">
        <v>18</v>
      </c>
      <c r="G57" s="92" t="s">
        <v>36</v>
      </c>
      <c r="H57" s="93">
        <v>0.14733796296296295</v>
      </c>
      <c r="I57" s="94">
        <v>36</v>
      </c>
      <c r="J57" s="93">
        <v>0.12762731481481482</v>
      </c>
      <c r="K57" s="94">
        <v>20</v>
      </c>
      <c r="L57" s="93">
        <v>2.5084490740740744E-2</v>
      </c>
      <c r="M57" s="94">
        <v>14</v>
      </c>
      <c r="N57" s="93"/>
      <c r="O57" s="94"/>
      <c r="P57" s="93"/>
      <c r="Q57" s="93"/>
      <c r="R57" s="97"/>
      <c r="S57" s="99"/>
      <c r="T57" s="96"/>
    </row>
    <row r="58" spans="1:20" ht="24.75" customHeight="1" x14ac:dyDescent="0.2">
      <c r="A58" s="87" t="s">
        <v>49</v>
      </c>
      <c r="B58" s="88">
        <v>70</v>
      </c>
      <c r="C58" s="88">
        <v>10080792391</v>
      </c>
      <c r="D58" s="89" t="s">
        <v>71</v>
      </c>
      <c r="E58" s="90">
        <v>38152</v>
      </c>
      <c r="F58" s="91" t="s">
        <v>18</v>
      </c>
      <c r="G58" s="92" t="s">
        <v>69</v>
      </c>
      <c r="H58" s="93">
        <v>0.14789351851851854</v>
      </c>
      <c r="I58" s="94">
        <v>38</v>
      </c>
      <c r="J58" s="93">
        <v>0.12760416666666666</v>
      </c>
      <c r="K58" s="94">
        <v>8</v>
      </c>
      <c r="L58" s="93">
        <v>2.5916666666666668E-2</v>
      </c>
      <c r="M58" s="94">
        <v>22</v>
      </c>
      <c r="N58" s="93"/>
      <c r="O58" s="94"/>
      <c r="P58" s="93"/>
      <c r="Q58" s="93"/>
      <c r="R58" s="97"/>
      <c r="S58" s="99"/>
      <c r="T58" s="96"/>
    </row>
    <row r="59" spans="1:20" ht="24.75" customHeight="1" x14ac:dyDescent="0.2">
      <c r="A59" s="87" t="s">
        <v>49</v>
      </c>
      <c r="B59" s="88">
        <v>78</v>
      </c>
      <c r="C59" s="88">
        <v>10117846492</v>
      </c>
      <c r="D59" s="89" t="s">
        <v>79</v>
      </c>
      <c r="E59" s="90">
        <v>38472</v>
      </c>
      <c r="F59" s="91" t="s">
        <v>114</v>
      </c>
      <c r="G59" s="92" t="s">
        <v>20</v>
      </c>
      <c r="H59" s="93">
        <v>0.14633101851851851</v>
      </c>
      <c r="I59" s="94">
        <v>33</v>
      </c>
      <c r="J59" s="93">
        <v>0.13056712962962963</v>
      </c>
      <c r="K59" s="94">
        <v>36</v>
      </c>
      <c r="L59" s="93">
        <v>2.8100694444444449E-2</v>
      </c>
      <c r="M59" s="94">
        <v>41</v>
      </c>
      <c r="N59" s="93"/>
      <c r="O59" s="94"/>
      <c r="P59" s="93"/>
      <c r="Q59" s="93"/>
      <c r="R59" s="97"/>
      <c r="S59" s="99"/>
      <c r="T59" s="96"/>
    </row>
    <row r="60" spans="1:20" ht="24.75" customHeight="1" x14ac:dyDescent="0.2">
      <c r="A60" s="87" t="s">
        <v>49</v>
      </c>
      <c r="B60" s="88">
        <v>88</v>
      </c>
      <c r="C60" s="88">
        <v>10077479742</v>
      </c>
      <c r="D60" s="89" t="s">
        <v>64</v>
      </c>
      <c r="E60" s="90">
        <v>38488</v>
      </c>
      <c r="F60" s="91" t="s">
        <v>18</v>
      </c>
      <c r="G60" s="92" t="s">
        <v>21</v>
      </c>
      <c r="H60" s="93">
        <v>0.14759259259259258</v>
      </c>
      <c r="I60" s="94">
        <v>37</v>
      </c>
      <c r="J60" s="93">
        <v>0.13059027777777779</v>
      </c>
      <c r="K60" s="94">
        <v>39</v>
      </c>
      <c r="L60" s="93">
        <v>2.7050925925925926E-2</v>
      </c>
      <c r="M60" s="94">
        <v>32</v>
      </c>
      <c r="N60" s="93"/>
      <c r="O60" s="94"/>
      <c r="P60" s="93"/>
      <c r="Q60" s="93"/>
      <c r="R60" s="97"/>
      <c r="S60" s="99"/>
      <c r="T60" s="96"/>
    </row>
    <row r="61" spans="1:20" ht="24.75" customHeight="1" x14ac:dyDescent="0.2">
      <c r="A61" s="87" t="s">
        <v>49</v>
      </c>
      <c r="B61" s="88">
        <v>89</v>
      </c>
      <c r="C61" s="88">
        <v>10082533341</v>
      </c>
      <c r="D61" s="89" t="s">
        <v>65</v>
      </c>
      <c r="E61" s="90">
        <v>38130</v>
      </c>
      <c r="F61" s="91" t="s">
        <v>18</v>
      </c>
      <c r="G61" s="92" t="s">
        <v>21</v>
      </c>
      <c r="H61" s="93">
        <v>0.15306712962962962</v>
      </c>
      <c r="I61" s="94">
        <v>41</v>
      </c>
      <c r="J61" s="93">
        <v>0.12761574074074075</v>
      </c>
      <c r="K61" s="94">
        <v>15</v>
      </c>
      <c r="L61" s="93">
        <v>2.6093750000000002E-2</v>
      </c>
      <c r="M61" s="94">
        <v>24</v>
      </c>
      <c r="N61" s="93"/>
      <c r="O61" s="94"/>
      <c r="P61" s="93"/>
      <c r="Q61" s="93"/>
      <c r="R61" s="97"/>
      <c r="S61" s="99"/>
      <c r="T61" s="96"/>
    </row>
    <row r="62" spans="1:20" ht="24.75" customHeight="1" x14ac:dyDescent="0.2">
      <c r="A62" s="87" t="s">
        <v>49</v>
      </c>
      <c r="B62" s="88">
        <v>61</v>
      </c>
      <c r="C62" s="88">
        <v>10093563251</v>
      </c>
      <c r="D62" s="89" t="s">
        <v>54</v>
      </c>
      <c r="E62" s="90">
        <v>38099</v>
      </c>
      <c r="F62" s="91" t="s">
        <v>18</v>
      </c>
      <c r="G62" s="92" t="s">
        <v>36</v>
      </c>
      <c r="H62" s="93">
        <v>0.14978009259259259</v>
      </c>
      <c r="I62" s="94">
        <v>40</v>
      </c>
      <c r="J62" s="93">
        <v>0.13063657407407406</v>
      </c>
      <c r="K62" s="94">
        <v>41</v>
      </c>
      <c r="L62" s="93">
        <v>2.6417824074074073E-2</v>
      </c>
      <c r="M62" s="94">
        <v>27</v>
      </c>
      <c r="N62" s="93"/>
      <c r="O62" s="94"/>
      <c r="P62" s="93"/>
      <c r="Q62" s="93"/>
      <c r="R62" s="97"/>
      <c r="S62" s="99"/>
      <c r="T62" s="96"/>
    </row>
    <row r="63" spans="1:20" ht="24.75" customHeight="1" x14ac:dyDescent="0.2">
      <c r="A63" s="87" t="s">
        <v>49</v>
      </c>
      <c r="B63" s="88">
        <v>72</v>
      </c>
      <c r="C63" s="88">
        <v>10105091804</v>
      </c>
      <c r="D63" s="89" t="s">
        <v>73</v>
      </c>
      <c r="E63" s="90">
        <v>38492</v>
      </c>
      <c r="F63" s="91" t="s">
        <v>114</v>
      </c>
      <c r="G63" s="92" t="s">
        <v>69</v>
      </c>
      <c r="H63" s="93">
        <v>0.15364583333333334</v>
      </c>
      <c r="I63" s="94">
        <v>42</v>
      </c>
      <c r="J63" s="93">
        <v>0.12773148148148147</v>
      </c>
      <c r="K63" s="94">
        <v>28</v>
      </c>
      <c r="L63" s="93">
        <v>2.6680555555555555E-2</v>
      </c>
      <c r="M63" s="94">
        <v>30</v>
      </c>
      <c r="N63" s="93"/>
      <c r="O63" s="94"/>
      <c r="P63" s="93"/>
      <c r="Q63" s="93"/>
      <c r="R63" s="97"/>
      <c r="S63" s="99"/>
      <c r="T63" s="96"/>
    </row>
    <row r="64" spans="1:20" ht="24.75" customHeight="1" x14ac:dyDescent="0.2">
      <c r="A64" s="87" t="s">
        <v>49</v>
      </c>
      <c r="B64" s="88">
        <v>69</v>
      </c>
      <c r="C64" s="88">
        <v>10104926601</v>
      </c>
      <c r="D64" s="89" t="s">
        <v>70</v>
      </c>
      <c r="E64" s="90">
        <v>38118</v>
      </c>
      <c r="F64" s="91" t="s">
        <v>18</v>
      </c>
      <c r="G64" s="92" t="s">
        <v>69</v>
      </c>
      <c r="H64" s="93">
        <v>0.14862268518518518</v>
      </c>
      <c r="I64" s="94">
        <v>39</v>
      </c>
      <c r="J64" s="93">
        <v>0.1305324074074074</v>
      </c>
      <c r="K64" s="94">
        <v>35</v>
      </c>
      <c r="L64" s="93">
        <v>2.9584490740740741E-2</v>
      </c>
      <c r="M64" s="94">
        <v>45</v>
      </c>
      <c r="N64" s="93"/>
      <c r="O64" s="94"/>
      <c r="P64" s="93"/>
      <c r="Q64" s="93"/>
      <c r="R64" s="97"/>
      <c r="S64" s="99"/>
      <c r="T64" s="96"/>
    </row>
    <row r="65" spans="1:22" ht="24.75" customHeight="1" x14ac:dyDescent="0.2">
      <c r="A65" s="87" t="s">
        <v>49</v>
      </c>
      <c r="B65" s="88">
        <v>81</v>
      </c>
      <c r="C65" s="88">
        <v>10097306138</v>
      </c>
      <c r="D65" s="89" t="s">
        <v>76</v>
      </c>
      <c r="E65" s="90">
        <v>38617</v>
      </c>
      <c r="F65" s="91" t="s">
        <v>18</v>
      </c>
      <c r="G65" s="92" t="s">
        <v>20</v>
      </c>
      <c r="H65" s="93">
        <v>0.15560185185185185</v>
      </c>
      <c r="I65" s="94">
        <v>44</v>
      </c>
      <c r="J65" s="93">
        <v>0.13085648148148149</v>
      </c>
      <c r="K65" s="94">
        <v>42</v>
      </c>
      <c r="L65" s="93">
        <v>2.9945601851851855E-2</v>
      </c>
      <c r="M65" s="94">
        <v>46</v>
      </c>
      <c r="N65" s="93"/>
      <c r="O65" s="94"/>
      <c r="P65" s="93"/>
      <c r="Q65" s="93"/>
      <c r="R65" s="97"/>
      <c r="S65" s="99"/>
      <c r="T65" s="96"/>
    </row>
    <row r="66" spans="1:22" ht="24.75" customHeight="1" x14ac:dyDescent="0.2">
      <c r="A66" s="87" t="s">
        <v>49</v>
      </c>
      <c r="B66" s="88">
        <v>94</v>
      </c>
      <c r="C66" s="88">
        <v>10091416925</v>
      </c>
      <c r="D66" s="89" t="s">
        <v>92</v>
      </c>
      <c r="E66" s="90">
        <v>38016</v>
      </c>
      <c r="F66" s="91" t="s">
        <v>18</v>
      </c>
      <c r="G66" s="92" t="s">
        <v>22</v>
      </c>
      <c r="H66" s="93">
        <v>0.15449074074074073</v>
      </c>
      <c r="I66" s="94">
        <v>43</v>
      </c>
      <c r="J66" s="93">
        <v>0.13681712962962964</v>
      </c>
      <c r="K66" s="94">
        <v>44</v>
      </c>
      <c r="L66" s="93">
        <v>2.9396990740740741E-2</v>
      </c>
      <c r="M66" s="94">
        <v>43</v>
      </c>
      <c r="N66" s="93"/>
      <c r="O66" s="94"/>
      <c r="P66" s="93"/>
      <c r="Q66" s="93"/>
      <c r="R66" s="97"/>
      <c r="S66" s="99"/>
      <c r="T66" s="96"/>
    </row>
    <row r="67" spans="1:22" ht="24.75" customHeight="1" x14ac:dyDescent="0.2">
      <c r="A67" s="87" t="s">
        <v>49</v>
      </c>
      <c r="B67" s="88">
        <v>86</v>
      </c>
      <c r="C67" s="88">
        <v>10077480550</v>
      </c>
      <c r="D67" s="89" t="s">
        <v>62</v>
      </c>
      <c r="E67" s="90">
        <v>38717</v>
      </c>
      <c r="F67" s="91" t="s">
        <v>18</v>
      </c>
      <c r="G67" s="92" t="s">
        <v>21</v>
      </c>
      <c r="H67" s="93">
        <v>0.15936342592592592</v>
      </c>
      <c r="I67" s="94">
        <v>45</v>
      </c>
      <c r="J67" s="93">
        <v>0.1373263888888889</v>
      </c>
      <c r="K67" s="94">
        <v>46</v>
      </c>
      <c r="L67" s="93">
        <v>2.9484953703703704E-2</v>
      </c>
      <c r="M67" s="94">
        <v>44</v>
      </c>
      <c r="N67" s="93"/>
      <c r="O67" s="94"/>
      <c r="P67" s="93"/>
      <c r="Q67" s="93"/>
      <c r="R67" s="97"/>
      <c r="S67" s="99"/>
      <c r="T67" s="96"/>
    </row>
    <row r="68" spans="1:22" ht="24.75" customHeight="1" thickBot="1" x14ac:dyDescent="0.25">
      <c r="A68" s="100" t="s">
        <v>49</v>
      </c>
      <c r="B68" s="101">
        <v>87</v>
      </c>
      <c r="C68" s="101">
        <v>10077686573</v>
      </c>
      <c r="D68" s="102" t="s">
        <v>63</v>
      </c>
      <c r="E68" s="103">
        <v>38506</v>
      </c>
      <c r="F68" s="104" t="s">
        <v>18</v>
      </c>
      <c r="G68" s="105" t="s">
        <v>21</v>
      </c>
      <c r="H68" s="106">
        <v>0.17577546296296298</v>
      </c>
      <c r="I68" s="107">
        <v>46</v>
      </c>
      <c r="J68" s="106">
        <v>0.13645833333333332</v>
      </c>
      <c r="K68" s="107">
        <v>43</v>
      </c>
      <c r="L68" s="106">
        <v>2.7071759259259257E-2</v>
      </c>
      <c r="M68" s="107">
        <v>33</v>
      </c>
      <c r="N68" s="106"/>
      <c r="O68" s="107"/>
      <c r="P68" s="106"/>
      <c r="Q68" s="106"/>
      <c r="R68" s="108"/>
      <c r="S68" s="109"/>
      <c r="T68" s="110"/>
    </row>
    <row r="69" spans="1:22" s="43" customFormat="1" ht="9.75" customHeight="1" thickTop="1" thickBot="1" x14ac:dyDescent="0.25">
      <c r="A69" s="44"/>
      <c r="B69" s="45"/>
      <c r="C69" s="45"/>
      <c r="D69" s="46"/>
      <c r="E69" s="47"/>
      <c r="F69" s="48"/>
      <c r="G69" s="4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50"/>
      <c r="U69" s="42"/>
      <c r="V69" s="42"/>
    </row>
    <row r="70" spans="1:22" s="52" customFormat="1" ht="15.75" thickTop="1" x14ac:dyDescent="0.2">
      <c r="A70" s="126" t="s">
        <v>6</v>
      </c>
      <c r="B70" s="124"/>
      <c r="C70" s="124"/>
      <c r="D70" s="124"/>
      <c r="E70" s="124"/>
      <c r="F70" s="124"/>
      <c r="G70" s="124"/>
      <c r="H70" s="124" t="s">
        <v>7</v>
      </c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5"/>
    </row>
    <row r="71" spans="1:22" s="52" customFormat="1" ht="15" x14ac:dyDescent="0.2">
      <c r="A71" s="56"/>
      <c r="B71" s="62"/>
      <c r="C71" s="63"/>
      <c r="D71" s="62"/>
      <c r="E71" s="62"/>
      <c r="F71" s="62"/>
      <c r="H71" s="64" t="s">
        <v>107</v>
      </c>
      <c r="I71" s="65">
        <v>12</v>
      </c>
      <c r="K71" s="66"/>
      <c r="L71" s="67"/>
      <c r="M71" s="54"/>
      <c r="N71" s="54"/>
      <c r="O71" s="54"/>
      <c r="S71" s="64" t="s">
        <v>108</v>
      </c>
      <c r="T71" s="68">
        <f>COUNTIF(F$20:F169,"ЗМС")</f>
        <v>0</v>
      </c>
    </row>
    <row r="72" spans="1:22" s="52" customFormat="1" ht="15" x14ac:dyDescent="0.2">
      <c r="A72" s="56"/>
      <c r="B72" s="62"/>
      <c r="C72" s="79"/>
      <c r="D72" s="62"/>
      <c r="E72" s="62"/>
      <c r="F72" s="62"/>
      <c r="H72" s="53" t="s">
        <v>109</v>
      </c>
      <c r="I72" s="57">
        <f>I73+I78</f>
        <v>46</v>
      </c>
      <c r="K72" s="66"/>
      <c r="L72" s="67"/>
      <c r="M72" s="54"/>
      <c r="N72" s="54"/>
      <c r="O72" s="54"/>
      <c r="S72" s="53" t="s">
        <v>110</v>
      </c>
      <c r="T72" s="55">
        <f>COUNTIF(F$20:F169,"МСМК")</f>
        <v>0</v>
      </c>
    </row>
    <row r="73" spans="1:22" s="52" customFormat="1" ht="15" x14ac:dyDescent="0.2">
      <c r="A73" s="58"/>
      <c r="B73" s="62"/>
      <c r="C73" s="80"/>
      <c r="D73" s="62"/>
      <c r="E73" s="62"/>
      <c r="F73" s="62"/>
      <c r="H73" s="53" t="s">
        <v>111</v>
      </c>
      <c r="I73" s="57">
        <f>I74+I76+I75+I77</f>
        <v>46</v>
      </c>
      <c r="K73" s="66"/>
      <c r="L73" s="67"/>
      <c r="M73" s="54"/>
      <c r="N73" s="54"/>
      <c r="O73" s="54"/>
      <c r="S73" s="53" t="s">
        <v>19</v>
      </c>
      <c r="T73" s="55">
        <f>COUNTIF(F$20:F69,"МС")</f>
        <v>0</v>
      </c>
    </row>
    <row r="74" spans="1:22" s="52" customFormat="1" ht="15" x14ac:dyDescent="0.2">
      <c r="A74" s="56"/>
      <c r="B74" s="62"/>
      <c r="C74" s="80"/>
      <c r="D74" s="62"/>
      <c r="E74" s="62"/>
      <c r="F74" s="62"/>
      <c r="H74" s="53" t="s">
        <v>112</v>
      </c>
      <c r="I74" s="57">
        <f>COUNT(A16:A124)</f>
        <v>10</v>
      </c>
      <c r="K74" s="66"/>
      <c r="L74" s="67"/>
      <c r="M74" s="54"/>
      <c r="N74" s="54"/>
      <c r="O74" s="54"/>
      <c r="S74" s="53" t="s">
        <v>18</v>
      </c>
      <c r="T74" s="55">
        <f>COUNTIF(F$19:F69,"КМС")</f>
        <v>42</v>
      </c>
    </row>
    <row r="75" spans="1:22" s="52" customFormat="1" ht="15" x14ac:dyDescent="0.2">
      <c r="A75" s="56"/>
      <c r="B75" s="62"/>
      <c r="C75" s="80"/>
      <c r="D75" s="62"/>
      <c r="E75" s="75"/>
      <c r="F75" s="75"/>
      <c r="H75" s="53" t="s">
        <v>113</v>
      </c>
      <c r="I75" s="57">
        <f>COUNTIF(A16:A123,"НФ")</f>
        <v>36</v>
      </c>
      <c r="K75" s="66"/>
      <c r="L75" s="67"/>
      <c r="M75" s="54"/>
      <c r="N75" s="54"/>
      <c r="O75" s="54"/>
      <c r="S75" s="53" t="s">
        <v>114</v>
      </c>
      <c r="T75" s="55">
        <f>COUNTIF(F$21:F170,"1 СР")</f>
        <v>4</v>
      </c>
    </row>
    <row r="76" spans="1:22" s="52" customFormat="1" ht="15" x14ac:dyDescent="0.2">
      <c r="A76" s="59"/>
      <c r="B76" s="75"/>
      <c r="C76" s="75"/>
      <c r="D76" s="62"/>
      <c r="E76" s="75"/>
      <c r="F76" s="75"/>
      <c r="H76" s="53" t="s">
        <v>115</v>
      </c>
      <c r="I76" s="57">
        <f>COUNTIF(A16:A122,"ЛИМ")</f>
        <v>0</v>
      </c>
      <c r="K76" s="66"/>
      <c r="L76" s="67"/>
      <c r="M76" s="54"/>
      <c r="N76" s="54"/>
      <c r="O76" s="54"/>
      <c r="S76" s="53" t="s">
        <v>116</v>
      </c>
      <c r="T76" s="55">
        <f>COUNTIF(F$21:F171,"2 СР")</f>
        <v>0</v>
      </c>
    </row>
    <row r="77" spans="1:22" s="52" customFormat="1" ht="15" x14ac:dyDescent="0.2">
      <c r="A77" s="58"/>
      <c r="B77" s="62"/>
      <c r="C77" s="62"/>
      <c r="D77" s="62"/>
      <c r="E77" s="62"/>
      <c r="F77" s="62"/>
      <c r="H77" s="53" t="s">
        <v>117</v>
      </c>
      <c r="I77" s="57">
        <f>COUNTIF(A16:A123,"ДСКВ")</f>
        <v>0</v>
      </c>
      <c r="K77" s="66"/>
      <c r="L77" s="67"/>
      <c r="M77" s="54"/>
      <c r="N77" s="54"/>
      <c r="O77" s="54"/>
      <c r="S77" s="53" t="s">
        <v>118</v>
      </c>
      <c r="T77" s="55">
        <f>COUNTIF(F$21:F172,"3 СР")</f>
        <v>0</v>
      </c>
    </row>
    <row r="78" spans="1:22" s="52" customFormat="1" ht="15" x14ac:dyDescent="0.2">
      <c r="A78" s="69"/>
      <c r="B78" s="70"/>
      <c r="C78" s="70"/>
      <c r="D78" s="70"/>
      <c r="E78" s="70"/>
      <c r="F78" s="70"/>
      <c r="G78" s="73"/>
      <c r="H78" s="53" t="s">
        <v>119</v>
      </c>
      <c r="I78" s="57">
        <f>COUNTIF(A16:A123,"НС")</f>
        <v>0</v>
      </c>
      <c r="J78" s="73"/>
      <c r="K78" s="72"/>
      <c r="L78" s="74"/>
      <c r="M78" s="71"/>
      <c r="N78" s="71"/>
      <c r="O78" s="71"/>
      <c r="P78" s="73"/>
      <c r="Q78" s="73"/>
      <c r="R78" s="73"/>
      <c r="S78" s="53"/>
      <c r="T78" s="60"/>
    </row>
    <row r="79" spans="1:22" s="52" customFormat="1" ht="7.5" customHeight="1" x14ac:dyDescent="0.2">
      <c r="A79" s="58"/>
      <c r="B79" s="62"/>
      <c r="C79" s="62"/>
      <c r="D79" s="62"/>
      <c r="E79" s="62"/>
      <c r="F79" s="62"/>
      <c r="G79" s="75"/>
      <c r="H79" s="76"/>
      <c r="I79" s="54"/>
      <c r="J79" s="75"/>
      <c r="K79" s="66"/>
      <c r="L79" s="75"/>
      <c r="M79" s="66"/>
      <c r="N79" s="66"/>
      <c r="O79" s="66"/>
      <c r="P79" s="77"/>
      <c r="Q79" s="78"/>
      <c r="T79" s="81"/>
    </row>
    <row r="80" spans="1:22" s="52" customFormat="1" ht="15.75" x14ac:dyDescent="0.2">
      <c r="A80" s="122" t="s">
        <v>120</v>
      </c>
      <c r="B80" s="123"/>
      <c r="C80" s="123"/>
      <c r="D80" s="123"/>
      <c r="E80" s="123" t="s">
        <v>13</v>
      </c>
      <c r="F80" s="123"/>
      <c r="G80" s="123"/>
      <c r="H80" s="123"/>
      <c r="I80" s="123"/>
      <c r="J80" s="123" t="s">
        <v>5</v>
      </c>
      <c r="K80" s="123"/>
      <c r="L80" s="123"/>
      <c r="M80" s="123"/>
      <c r="N80" s="123"/>
      <c r="O80" s="123"/>
      <c r="P80" s="123" t="s">
        <v>98</v>
      </c>
      <c r="Q80" s="123"/>
      <c r="R80" s="123"/>
      <c r="S80" s="123"/>
      <c r="T80" s="127"/>
    </row>
    <row r="81" spans="1:20" s="52" customFormat="1" x14ac:dyDescent="0.2">
      <c r="A81" s="120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T81" s="81"/>
    </row>
    <row r="82" spans="1:20" s="52" customFormat="1" x14ac:dyDescent="0.2">
      <c r="A82" s="61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3"/>
      <c r="Q82" s="84"/>
      <c r="T82" s="81"/>
    </row>
    <row r="83" spans="1:20" s="52" customFormat="1" x14ac:dyDescent="0.2">
      <c r="A83" s="6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3"/>
      <c r="Q83" s="84"/>
      <c r="T83" s="81"/>
    </row>
    <row r="84" spans="1:20" s="52" customFormat="1" x14ac:dyDescent="0.2">
      <c r="A84" s="61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3"/>
      <c r="Q84" s="84"/>
      <c r="T84" s="81"/>
    </row>
    <row r="85" spans="1:20" s="52" customFormat="1" x14ac:dyDescent="0.2">
      <c r="A85" s="61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3"/>
      <c r="Q85" s="84"/>
      <c r="T85" s="81"/>
    </row>
    <row r="86" spans="1:20" s="52" customFormat="1" ht="16.5" thickBot="1" x14ac:dyDescent="0.25">
      <c r="A86" s="134"/>
      <c r="B86" s="135"/>
      <c r="C86" s="135"/>
      <c r="D86" s="135"/>
      <c r="E86" s="135" t="str">
        <f>G17</f>
        <v>ХАРИН В.В. (ВК, г. ИЖЕВСК)</v>
      </c>
      <c r="F86" s="135"/>
      <c r="G86" s="135"/>
      <c r="H86" s="135"/>
      <c r="I86" s="135"/>
      <c r="J86" s="135" t="str">
        <f>G18</f>
        <v>САДРОВ Е.В. (1К, г. ИЖЕВСК)</v>
      </c>
      <c r="K86" s="135"/>
      <c r="L86" s="135"/>
      <c r="M86" s="135"/>
      <c r="N86" s="135"/>
      <c r="O86" s="135"/>
      <c r="P86" s="135" t="str">
        <f>G19</f>
        <v>ЖДАНОВ В.С. (1К, г. ИЖЕВСК)</v>
      </c>
      <c r="Q86" s="135"/>
      <c r="R86" s="135"/>
      <c r="S86" s="135"/>
      <c r="T86" s="136"/>
    </row>
    <row r="87" spans="1:20" ht="13.5" thickTop="1" x14ac:dyDescent="0.2"/>
  </sheetData>
  <sortState ref="A24:P69">
    <sortCondition ref="A24:A69"/>
  </sortState>
  <mergeCells count="42">
    <mergeCell ref="A11:T11"/>
    <mergeCell ref="A1:T1"/>
    <mergeCell ref="A2:T2"/>
    <mergeCell ref="A3:T3"/>
    <mergeCell ref="A4:T4"/>
    <mergeCell ref="A5:T5"/>
    <mergeCell ref="A6:T6"/>
    <mergeCell ref="A7:T7"/>
    <mergeCell ref="A8:T8"/>
    <mergeCell ref="A9:T9"/>
    <mergeCell ref="A10:T10"/>
    <mergeCell ref="P86:T86"/>
    <mergeCell ref="A15:G15"/>
    <mergeCell ref="H15:T15"/>
    <mergeCell ref="A21:A22"/>
    <mergeCell ref="B21:B22"/>
    <mergeCell ref="C21:C22"/>
    <mergeCell ref="D21:D22"/>
    <mergeCell ref="E21:E22"/>
    <mergeCell ref="F21:F22"/>
    <mergeCell ref="G21:G22"/>
    <mergeCell ref="H21:O21"/>
    <mergeCell ref="H22:I22"/>
    <mergeCell ref="J22:K22"/>
    <mergeCell ref="L22:M22"/>
    <mergeCell ref="N22:O22"/>
    <mergeCell ref="A86:D86"/>
    <mergeCell ref="E86:I86"/>
    <mergeCell ref="J86:O86"/>
    <mergeCell ref="P21:P22"/>
    <mergeCell ref="Q21:Q22"/>
    <mergeCell ref="R21:R22"/>
    <mergeCell ref="S21:S22"/>
    <mergeCell ref="T21:T22"/>
    <mergeCell ref="A81:E81"/>
    <mergeCell ref="F81:Q81"/>
    <mergeCell ref="A80:D80"/>
    <mergeCell ref="E80:I80"/>
    <mergeCell ref="H70:T70"/>
    <mergeCell ref="A70:G70"/>
    <mergeCell ref="P80:T80"/>
    <mergeCell ref="J80:O80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68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1" manualBreakCount="1">
    <brk id="67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Ю</vt:lpstr>
      <vt:lpstr>'итог Ю'!Заголовки_для_печати</vt:lpstr>
      <vt:lpstr>'итог Ю'!Область_печати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2022-06-06T08:34:33Z</cp:lastPrinted>
  <dcterms:created xsi:type="dcterms:W3CDTF">1996-10-08T23:32:33Z</dcterms:created>
  <dcterms:modified xsi:type="dcterms:W3CDTF">2022-06-06T08:40:45Z</dcterms:modified>
</cp:coreProperties>
</file>