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20490" windowHeight="7755" tabRatio="789"/>
  </bookViews>
  <sheets>
    <sheet name="гр г" sheetId="92" r:id="rId1"/>
  </sheets>
  <definedNames>
    <definedName name="_xlnm.Print_Titles" localSheetId="0">'гр г'!$21:$21</definedName>
    <definedName name="_xlnm.Print_Area" localSheetId="0">'гр г'!$A$1:$L$72</definedName>
  </definedNames>
  <calcPr calcId="152511"/>
</workbook>
</file>

<file path=xl/calcChain.xml><?xml version="1.0" encoding="utf-8"?>
<calcChain xmlns="http://schemas.openxmlformats.org/spreadsheetml/2006/main">
  <c r="I23" i="92" l="1"/>
  <c r="J72" i="92" l="1"/>
  <c r="J22" i="92" l="1"/>
  <c r="H72" i="92" l="1"/>
  <c r="E72" i="92"/>
  <c r="I37" i="92"/>
  <c r="I38" i="92"/>
  <c r="I39" i="92"/>
  <c r="I40" i="92"/>
  <c r="I41" i="92"/>
  <c r="I42" i="92"/>
  <c r="I43" i="92"/>
  <c r="I44" i="92"/>
  <c r="I45" i="92"/>
  <c r="I46" i="92"/>
  <c r="J23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38" i="92"/>
  <c r="J39" i="92"/>
  <c r="J40" i="92"/>
  <c r="J41" i="92"/>
  <c r="J42" i="92"/>
  <c r="J43" i="92"/>
  <c r="J44" i="92"/>
  <c r="J45" i="92"/>
  <c r="J46" i="92"/>
  <c r="I60" i="92" l="1"/>
  <c r="L63" i="92"/>
  <c r="I63" i="92"/>
  <c r="L62" i="92"/>
  <c r="I62" i="92"/>
  <c r="L61" i="92"/>
  <c r="I61" i="92"/>
  <c r="L60" i="92"/>
  <c r="L59" i="92"/>
  <c r="L58" i="92"/>
  <c r="L57" i="92"/>
  <c r="I59" i="92" l="1"/>
  <c r="I58" i="92" s="1"/>
  <c r="I25" i="92" l="1"/>
  <c r="I26" i="92"/>
  <c r="I27" i="92"/>
  <c r="I28" i="92"/>
  <c r="I29" i="92"/>
  <c r="I30" i="92"/>
  <c r="I31" i="92"/>
  <c r="I32" i="92"/>
  <c r="I33" i="92"/>
  <c r="I34" i="92"/>
  <c r="I35" i="92"/>
  <c r="I36" i="92"/>
  <c r="I24" i="92"/>
</calcChain>
</file>

<file path=xl/sharedStrings.xml><?xml version="1.0" encoding="utf-8"?>
<sst xmlns="http://schemas.openxmlformats.org/spreadsheetml/2006/main" count="217" uniqueCount="142">
  <si>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</si>
  <si>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</si>
  <si>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</si>
  <si>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</si>
  <si>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</si>
  <si>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</si>
  <si>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</si>
  <si>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</si>
  <si>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</si>
  <si>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</si>
  <si>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</si>
  <si>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</si>
  <si>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</si>
  <si>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</si>
  <si>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</si>
  <si>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</si>
  <si>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</si>
  <si>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</si>
  <si>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</si>
  <si>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</si>
  <si>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</si>
  <si>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</si>
  <si>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</si>
  <si>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</si>
  <si>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</si>
  <si>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</si>
  <si>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</si>
  <si>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КМС</t>
  </si>
  <si>
    <t>Московская область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</si>
  <si>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</si>
  <si>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</si>
  <si>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</si>
  <si>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</si>
  <si>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</si>
  <si>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</si>
  <si>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</si>
  <si>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</si>
  <si>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</si>
  <si>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</si>
  <si>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</si>
  <si>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</si>
  <si>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</si>
  <si>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</si>
  <si>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МАКСИМАЛЬНЫЙ ПЕРЕПАД (HD):</t>
  </si>
  <si>
    <t>Орловская область</t>
  </si>
  <si>
    <t>СУДЬЯ НА ФИНИШЕ</t>
  </si>
  <si>
    <t>Комитет по физической культуре и спорту Курской области</t>
  </si>
  <si>
    <t>Федерация велосипедного спорта Курской области</t>
  </si>
  <si>
    <t>Мужчины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</si>
  <si>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Курск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</si>
  <si>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00м </t>
    </r>
  </si>
  <si>
    <t>№ ЕКП 2022: 5101</t>
  </si>
  <si>
    <t>Бахтина Т.Н. (ВК, Санкт-Петербург)</t>
  </si>
  <si>
    <t>Рассолов Д.М. (1 кат., г.Курск)</t>
  </si>
  <si>
    <t>Азаров С.Н. (ВК, Санкт-Петербург)</t>
  </si>
  <si>
    <t>БАЙДИКОВ Илья</t>
  </si>
  <si>
    <t>20.07.1996</t>
  </si>
  <si>
    <t>Самарская область</t>
  </si>
  <si>
    <t>Курская область</t>
  </si>
  <si>
    <t>ЕРШОВ Артур</t>
  </si>
  <si>
    <t>07.03.1990</t>
  </si>
  <si>
    <t>Свердловская область</t>
  </si>
  <si>
    <t>НЕКРАСОВ Денис</t>
  </si>
  <si>
    <t>19.02.1997</t>
  </si>
  <si>
    <t>ШУЛЬЧЕНКО Никита</t>
  </si>
  <si>
    <t>31.05.1999</t>
  </si>
  <si>
    <t>ВАСИЛИОГЛО Павел</t>
  </si>
  <si>
    <t>18.12.2000</t>
  </si>
  <si>
    <t>Новосибирская область</t>
  </si>
  <si>
    <t>МАЦНЕВ Алексей</t>
  </si>
  <si>
    <t>11.03.1985</t>
  </si>
  <si>
    <t>САВЕЛЬЕВ Денис</t>
  </si>
  <si>
    <t>19.06.2001</t>
  </si>
  <si>
    <t>УЛЬЯНОВ Артем</t>
  </si>
  <si>
    <t>02.02.2002</t>
  </si>
  <si>
    <t>КИСЕЛЕВ Сергей</t>
  </si>
  <si>
    <t>15.08.1983</t>
  </si>
  <si>
    <t>Республика Крым</t>
  </si>
  <si>
    <t>МАШКОВ Алексей</t>
  </si>
  <si>
    <t>21.02.1983</t>
  </si>
  <si>
    <t>КОРОБОВ Павел</t>
  </si>
  <si>
    <t>30.05.2002</t>
  </si>
  <si>
    <t>ТЕРЕШЕНОК Виталий</t>
  </si>
  <si>
    <t>23.06.2001</t>
  </si>
  <si>
    <t>МАКСИМОВ Денис</t>
  </si>
  <si>
    <t>09.08.2001</t>
  </si>
  <si>
    <t>МОИСЕЕВ Глеб</t>
  </si>
  <si>
    <t>24.08.1984</t>
  </si>
  <si>
    <t>ОВЧИННИКОВ Евгений</t>
  </si>
  <si>
    <t>20.07.2000</t>
  </si>
  <si>
    <t>АКИНДИНОВ Александр</t>
  </si>
  <si>
    <t>22.11.1971</t>
  </si>
  <si>
    <t>КОМАРОВ Егор</t>
  </si>
  <si>
    <t>31.08.2002</t>
  </si>
  <si>
    <t>МИШУТИН Станислав</t>
  </si>
  <si>
    <t>05.03.1988</t>
  </si>
  <si>
    <t>Пензенская область</t>
  </si>
  <si>
    <t>АРХИПОВ Дмитрий</t>
  </si>
  <si>
    <t>20.07.1983</t>
  </si>
  <si>
    <t>ПЛАКУШКИН Сергей</t>
  </si>
  <si>
    <t>27.05.1997</t>
  </si>
  <si>
    <t>Краснодарский край</t>
  </si>
  <si>
    <t>КОНДРАТЬЕВ Артем</t>
  </si>
  <si>
    <t>09.11.2003</t>
  </si>
  <si>
    <t>БОЖКО Алексей</t>
  </si>
  <si>
    <t>30.03.1994</t>
  </si>
  <si>
    <t>ПАНОВ Александр</t>
  </si>
  <si>
    <t>27.10.1982</t>
  </si>
  <si>
    <t>ДМИТРИЕВ Иван</t>
  </si>
  <si>
    <t>10.10.2003</t>
  </si>
  <si>
    <t>ЕСИК Артемий</t>
  </si>
  <si>
    <t>23.06.2003</t>
  </si>
  <si>
    <t>ГРИШИН Максим</t>
  </si>
  <si>
    <t>10.02.1997</t>
  </si>
  <si>
    <t>МЕЗЕТОВ Илья</t>
  </si>
  <si>
    <t>14.02.2003</t>
  </si>
  <si>
    <t>ШАПАРЕВ Павел</t>
  </si>
  <si>
    <t>29.05.1995</t>
  </si>
  <si>
    <t>Осадки: без осадков, ясно</t>
  </si>
  <si>
    <t>шоссе - групповая гонка</t>
  </si>
  <si>
    <t>27 км/5</t>
  </si>
  <si>
    <t>ДИСТАНЦИЯ: ДЛИНА КРУГА/КРУГОВ</t>
  </si>
  <si>
    <t>СУММА ПЕРЕПАДОВ (ТС) (м):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</si>
  <si>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10 августа 2022 года             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</si>
  <si>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52м</t>
    </r>
  </si>
  <si>
    <t>№ ВРВС: 0080601611Я</t>
  </si>
  <si>
    <t>КИРЖАЙКИН Никита</t>
  </si>
  <si>
    <t>04.10.1993</t>
  </si>
  <si>
    <t>Омская область</t>
  </si>
  <si>
    <t>ИВАНОВ Александр</t>
  </si>
  <si>
    <t>25.12.2003</t>
  </si>
  <si>
    <t>ЕРЁМКИН Аркадий</t>
  </si>
  <si>
    <t>06.05.1996</t>
  </si>
  <si>
    <t>ТИШКИН Александр</t>
  </si>
  <si>
    <t>27.05.2003</t>
  </si>
  <si>
    <t>НФ</t>
  </si>
  <si>
    <t>ФАТКУЛЛИН Валерий</t>
  </si>
  <si>
    <t>07.08.1998</t>
  </si>
  <si>
    <t>Температура: +24</t>
  </si>
  <si>
    <t>Влажность: 61%</t>
  </si>
  <si>
    <t>Ветер: 4 м/с (ю)</t>
  </si>
  <si>
    <t>НАЗВАНИЕ ТРАССЫ / РЕГ. НОМЕР: д. В. Медведица - д.Разиньково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</si>
</sst>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[$-F400]h:mm:ss\ AM/PM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9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/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8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/>
    </xf>
    <xf numFmtId="0" fontId="18" fillId="0" borderId="1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3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22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21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348176</xdr:colOff>
      <xdr:row>0</xdr:row>
      <xdr:rowOff>91335</xdr:rowOff>
    </xdr:from>
    <xdr:to>
      <xdr:col>3</xdr:col>
      <xdr:colOff>475784</xdr:colOff>
      <xdr:row>3</xdr:row>
      <xdr:rowOff>65239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916" y="91335"/>
          <a:ext cx="923532" cy="7176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193877</xdr:colOff>
      <xdr:row>3</xdr:row>
      <xdr:rowOff>91335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617" cy="835068"/>
        </a:xfrm>
        <a:prstGeom prst="rect">
          <a:avLst/>
        </a:prstGeom>
      </xdr:spPr>
    </xdr:pic>
    <xdr:clientData/>
  </xdr:twoCellAnchor>
  <xdr:oneCellAnchor>
    <xdr:from>
      <xdr:col>11</xdr:col>
      <xdr:colOff>130480</xdr:colOff>
      <xdr:row>0</xdr:row>
      <xdr:rowOff>65240</xdr:rowOff>
    </xdr:from>
    <xdr:ext cx="756055" cy="733506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33973" y="65240"/>
          <a:ext cx="756055" cy="7335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73"/>
  <sheetViews>
    <sheetView tabSelected="1" view="pageBreakPreview" zoomScale="73" zoomScaleNormal="100" zoomScaleSheetLayoutView="73" workbookViewId="0">
      <selection activeCell="N9" sqref="N9"/>
    </sheetView>
  </sheetViews>
  <sheetFormatPr defaultRowHeight="12.75" x14ac:dyDescent="0.2"/>
  <cols>
    <col min="1" max="1" width="7" style="4" customWidth="1"/>
    <col min="2" max="2" width="8.140625" style="5" customWidth="1"/>
    <col min="3" max="3" width="12" style="5" customWidth="1"/>
    <col min="4" max="4" width="21.85546875" style="4" customWidth="1"/>
    <col min="5" max="5" width="10.28515625" style="4" customWidth="1"/>
    <col min="6" max="6" width="8.7109375" style="4" customWidth="1"/>
    <col min="7" max="7" width="22.140625" style="4" customWidth="1"/>
    <col min="8" max="8" width="21.42578125" style="4" customWidth="1"/>
    <col min="9" max="9" width="14.28515625" style="4" customWidth="1"/>
    <col min="10" max="10" width="11.7109375" style="4" customWidth="1"/>
    <col min="11" max="11" width="15" style="4" customWidth="1"/>
    <col min="12" max="12" width="14.7109375" style="4" customWidth="1"/>
    <col min="13" max="16384" width="9.140625" style="4"/>
  </cols>
  <sheetData>
    <row r="1" spans="1:18" s="38" customFormat="1" ht="19.5" customHeight="1" x14ac:dyDescent="0.2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8" s="38" customFormat="1" ht="19.5" customHeight="1" x14ac:dyDescent="0.2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8" s="38" customFormat="1" ht="19.5" customHeight="1" x14ac:dyDescent="0.2">
      <c r="A3" s="125" t="s">
        <v>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8" s="38" customFormat="1" ht="19.5" customHeight="1" x14ac:dyDescent="0.2">
      <c r="A4" s="125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8" s="38" customFormat="1" ht="8.25" customHeight="1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8" s="39" customFormat="1" ht="23.25" customHeight="1" x14ac:dyDescent="0.2">
      <c r="A6" s="126" t="s">
        <v>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R6" s="40"/>
    </row>
    <row r="7" spans="1:18" s="39" customFormat="1" ht="18" customHeight="1" x14ac:dyDescent="0.2">
      <c r="A7" s="124" t="s">
        <v>18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8" s="41" customFormat="1" ht="6.75" customHeight="1" thickBo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8" s="38" customFormat="1" ht="25.5" customHeight="1" thickTop="1" x14ac:dyDescent="0.2">
      <c r="A9" s="127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9"/>
    </row>
    <row r="10" spans="1:18" s="42" customFormat="1" ht="18" customHeight="1" x14ac:dyDescent="0.2">
      <c r="A10" s="130" t="s">
        <v>119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18" s="38" customFormat="1" ht="19.5" customHeight="1" x14ac:dyDescent="0.2">
      <c r="A11" s="133" t="s">
        <v>48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  <row r="12" spans="1:18" s="38" customFormat="1" ht="25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8" s="38" customFormat="1" ht="15.75" x14ac:dyDescent="0.2">
      <c r="A13" s="46" t="s">
        <v>49</v>
      </c>
      <c r="B13" s="47"/>
      <c r="C13" s="47"/>
      <c r="D13" s="48"/>
      <c r="E13" s="49"/>
      <c r="F13" s="49"/>
      <c r="G13" s="50" t="s">
        <v>50</v>
      </c>
      <c r="H13" s="49"/>
      <c r="I13" s="49"/>
      <c r="J13" s="49"/>
      <c r="K13" s="51"/>
      <c r="L13" s="52" t="s">
        <v>125</v>
      </c>
    </row>
    <row r="14" spans="1:18" s="38" customFormat="1" ht="15.75" x14ac:dyDescent="0.25">
      <c r="A14" s="53" t="s">
        <v>123</v>
      </c>
      <c r="B14" s="54"/>
      <c r="C14" s="54"/>
      <c r="D14" s="55"/>
      <c r="E14" s="55"/>
      <c r="F14" s="55"/>
      <c r="G14" s="56" t="s">
        <v>124</v>
      </c>
      <c r="H14" s="55"/>
      <c r="I14" s="55"/>
      <c r="J14" s="55"/>
      <c r="K14" s="57"/>
      <c r="L14" s="58" t="s">
        <v>51</v>
      </c>
    </row>
    <row r="15" spans="1:18" s="38" customFormat="1" ht="15" x14ac:dyDescent="0.2">
      <c r="A15" s="136" t="s">
        <v>10</v>
      </c>
      <c r="B15" s="122"/>
      <c r="C15" s="122"/>
      <c r="D15" s="122"/>
      <c r="E15" s="122"/>
      <c r="F15" s="122"/>
      <c r="G15" s="137"/>
      <c r="H15" s="121" t="s">
        <v>1</v>
      </c>
      <c r="I15" s="122"/>
      <c r="J15" s="122"/>
      <c r="K15" s="122"/>
      <c r="L15" s="123"/>
    </row>
    <row r="16" spans="1:18" s="38" customFormat="1" ht="15" x14ac:dyDescent="0.2">
      <c r="A16" s="59" t="s">
        <v>19</v>
      </c>
      <c r="B16" s="60"/>
      <c r="C16" s="60"/>
      <c r="D16" s="61"/>
      <c r="E16" s="62"/>
      <c r="F16" s="61"/>
      <c r="G16" s="63"/>
      <c r="H16" s="64" t="s">
        <v>141</v>
      </c>
      <c r="I16" s="65"/>
      <c r="J16" s="65"/>
      <c r="K16" s="65"/>
      <c r="L16" s="66"/>
    </row>
    <row r="17" spans="1:12" s="38" customFormat="1" ht="15" x14ac:dyDescent="0.2">
      <c r="A17" s="59" t="s">
        <v>20</v>
      </c>
      <c r="B17" s="60"/>
      <c r="C17" s="60"/>
      <c r="D17" s="67"/>
      <c r="E17" s="62"/>
      <c r="F17" s="61"/>
      <c r="G17" s="67" t="s">
        <v>52</v>
      </c>
      <c r="H17" s="64" t="s">
        <v>43</v>
      </c>
      <c r="I17" s="65"/>
      <c r="J17" s="65"/>
      <c r="K17" s="65"/>
      <c r="L17" s="66"/>
    </row>
    <row r="18" spans="1:12" s="38" customFormat="1" ht="15" x14ac:dyDescent="0.2">
      <c r="A18" s="59" t="s">
        <v>21</v>
      </c>
      <c r="B18" s="60"/>
      <c r="C18" s="60"/>
      <c r="D18" s="67"/>
      <c r="E18" s="62"/>
      <c r="F18" s="61"/>
      <c r="G18" s="67" t="s">
        <v>53</v>
      </c>
      <c r="H18" s="64" t="s">
        <v>122</v>
      </c>
      <c r="I18" s="65"/>
      <c r="J18" s="65"/>
      <c r="K18" s="65"/>
      <c r="L18" s="66"/>
    </row>
    <row r="19" spans="1:12" s="38" customFormat="1" ht="15.75" thickBot="1" x14ac:dyDescent="0.25">
      <c r="A19" s="68" t="s">
        <v>17</v>
      </c>
      <c r="B19" s="69"/>
      <c r="C19" s="69"/>
      <c r="D19" s="70"/>
      <c r="E19" s="70"/>
      <c r="F19" s="70"/>
      <c r="G19" s="98" t="s">
        <v>54</v>
      </c>
      <c r="H19" s="71" t="s">
        <v>121</v>
      </c>
      <c r="I19" s="72"/>
      <c r="J19" s="72"/>
      <c r="K19" s="73">
        <v>135</v>
      </c>
      <c r="L19" s="74" t="s">
        <v>120</v>
      </c>
    </row>
    <row r="20" spans="1:12" s="38" customFormat="1" ht="7.5" customHeight="1" thickTop="1" thickBot="1" x14ac:dyDescent="0.25">
      <c r="A20" s="75"/>
      <c r="B20" s="76"/>
      <c r="C20" s="76"/>
      <c r="D20" s="75"/>
      <c r="E20" s="75"/>
      <c r="F20" s="75"/>
      <c r="G20" s="75"/>
      <c r="H20" s="75"/>
      <c r="I20" s="75"/>
      <c r="J20" s="75"/>
      <c r="K20" s="75"/>
      <c r="L20" s="75"/>
    </row>
    <row r="21" spans="1:12" s="81" customFormat="1" ht="31.5" customHeight="1" thickTop="1" x14ac:dyDescent="0.2">
      <c r="A21" s="77" t="s">
        <v>7</v>
      </c>
      <c r="B21" s="78" t="s">
        <v>13</v>
      </c>
      <c r="C21" s="78" t="s">
        <v>22</v>
      </c>
      <c r="D21" s="78" t="s">
        <v>2</v>
      </c>
      <c r="E21" s="78" t="s">
        <v>29</v>
      </c>
      <c r="F21" s="78" t="s">
        <v>9</v>
      </c>
      <c r="G21" s="78" t="s">
        <v>14</v>
      </c>
      <c r="H21" s="78" t="s">
        <v>8</v>
      </c>
      <c r="I21" s="78" t="s">
        <v>26</v>
      </c>
      <c r="J21" s="78" t="s">
        <v>24</v>
      </c>
      <c r="K21" s="79" t="s">
        <v>25</v>
      </c>
      <c r="L21" s="80" t="s">
        <v>15</v>
      </c>
    </row>
    <row r="22" spans="1:12" s="38" customFormat="1" ht="24" customHeight="1" x14ac:dyDescent="0.2">
      <c r="A22" s="18">
        <v>1</v>
      </c>
      <c r="B22" s="19">
        <v>13</v>
      </c>
      <c r="C22" s="19">
        <v>10005747939</v>
      </c>
      <c r="D22" s="20" t="s">
        <v>59</v>
      </c>
      <c r="E22" s="21" t="s">
        <v>60</v>
      </c>
      <c r="F22" s="19" t="s">
        <v>34</v>
      </c>
      <c r="G22" s="19" t="s">
        <v>61</v>
      </c>
      <c r="H22" s="102">
        <v>0.13552083333333334</v>
      </c>
      <c r="I22" s="101"/>
      <c r="J22" s="22">
        <f>$K$19/(HOUR(H22)+MINUTE(H22)/60+SECOND(H22)/3600)</f>
        <v>41.506533435818604</v>
      </c>
      <c r="K22" s="23" t="s">
        <v>38</v>
      </c>
      <c r="L22" s="24"/>
    </row>
    <row r="23" spans="1:12" s="38" customFormat="1" ht="24" customHeight="1" x14ac:dyDescent="0.2">
      <c r="A23" s="25">
        <v>2</v>
      </c>
      <c r="B23" s="19">
        <v>30</v>
      </c>
      <c r="C23" s="19">
        <v>10034920687</v>
      </c>
      <c r="D23" s="20" t="s">
        <v>55</v>
      </c>
      <c r="E23" s="21" t="s">
        <v>56</v>
      </c>
      <c r="F23" s="19" t="s">
        <v>38</v>
      </c>
      <c r="G23" s="19" t="s">
        <v>57</v>
      </c>
      <c r="H23" s="102">
        <v>0.13552083333333334</v>
      </c>
      <c r="I23" s="101">
        <f>H23-$H$22</f>
        <v>0</v>
      </c>
      <c r="J23" s="22">
        <f t="shared" ref="J23:J46" si="0">$K$19/(HOUR(H23)+MINUTE(H23)/60+SECOND(H23)/3600)</f>
        <v>41.506533435818604</v>
      </c>
      <c r="K23" s="23" t="s">
        <v>27</v>
      </c>
      <c r="L23" s="24"/>
    </row>
    <row r="24" spans="1:12" s="38" customFormat="1" ht="24" customHeight="1" x14ac:dyDescent="0.2">
      <c r="A24" s="25">
        <v>3</v>
      </c>
      <c r="B24" s="19">
        <v>33</v>
      </c>
      <c r="C24" s="19">
        <v>10036028410</v>
      </c>
      <c r="D24" s="20" t="s">
        <v>71</v>
      </c>
      <c r="E24" s="21" t="s">
        <v>72</v>
      </c>
      <c r="F24" s="19" t="s">
        <v>38</v>
      </c>
      <c r="G24" s="19" t="s">
        <v>57</v>
      </c>
      <c r="H24" s="102">
        <v>0.13604166666666667</v>
      </c>
      <c r="I24" s="101">
        <f t="shared" ref="I24:I46" si="1">H24-$H$22</f>
        <v>5.2083333333333148E-4</v>
      </c>
      <c r="J24" s="22">
        <f t="shared" si="0"/>
        <v>41.347626339969374</v>
      </c>
      <c r="K24" s="23" t="s">
        <v>27</v>
      </c>
      <c r="L24" s="24"/>
    </row>
    <row r="25" spans="1:12" s="38" customFormat="1" ht="24" customHeight="1" x14ac:dyDescent="0.2">
      <c r="A25" s="25">
        <v>4</v>
      </c>
      <c r="B25" s="19">
        <v>14</v>
      </c>
      <c r="C25" s="19">
        <v>10009691900</v>
      </c>
      <c r="D25" s="20" t="s">
        <v>62</v>
      </c>
      <c r="E25" s="21" t="s">
        <v>63</v>
      </c>
      <c r="F25" s="19" t="s">
        <v>38</v>
      </c>
      <c r="G25" s="26" t="s">
        <v>61</v>
      </c>
      <c r="H25" s="102">
        <v>0.13604166666666667</v>
      </c>
      <c r="I25" s="101">
        <f t="shared" si="1"/>
        <v>5.2083333333333148E-4</v>
      </c>
      <c r="J25" s="22">
        <f t="shared" si="0"/>
        <v>41.347626339969374</v>
      </c>
      <c r="K25" s="23" t="s">
        <v>27</v>
      </c>
      <c r="L25" s="24"/>
    </row>
    <row r="26" spans="1:12" s="38" customFormat="1" ht="24" customHeight="1" x14ac:dyDescent="0.2">
      <c r="A26" s="25">
        <v>5</v>
      </c>
      <c r="B26" s="19">
        <v>24</v>
      </c>
      <c r="C26" s="19">
        <v>10014562916</v>
      </c>
      <c r="D26" s="20" t="s">
        <v>75</v>
      </c>
      <c r="E26" s="21" t="s">
        <v>76</v>
      </c>
      <c r="F26" s="19" t="s">
        <v>36</v>
      </c>
      <c r="G26" s="26" t="s">
        <v>77</v>
      </c>
      <c r="H26" s="102">
        <v>0.13604166666666667</v>
      </c>
      <c r="I26" s="101">
        <f t="shared" si="1"/>
        <v>5.2083333333333148E-4</v>
      </c>
      <c r="J26" s="22">
        <f t="shared" si="0"/>
        <v>41.347626339969374</v>
      </c>
      <c r="K26" s="23" t="s">
        <v>27</v>
      </c>
      <c r="L26" s="24"/>
    </row>
    <row r="27" spans="1:12" s="38" customFormat="1" ht="24" customHeight="1" x14ac:dyDescent="0.2">
      <c r="A27" s="25">
        <v>6</v>
      </c>
      <c r="B27" s="19">
        <v>62</v>
      </c>
      <c r="C27" s="19">
        <v>10010085960</v>
      </c>
      <c r="D27" s="20" t="s">
        <v>126</v>
      </c>
      <c r="E27" s="21" t="s">
        <v>127</v>
      </c>
      <c r="F27" s="19" t="s">
        <v>38</v>
      </c>
      <c r="G27" s="19" t="s">
        <v>128</v>
      </c>
      <c r="H27" s="102">
        <v>0.13616898148148149</v>
      </c>
      <c r="I27" s="101">
        <f t="shared" si="1"/>
        <v>6.481481481481477E-4</v>
      </c>
      <c r="J27" s="22">
        <f t="shared" si="0"/>
        <v>41.308967275818105</v>
      </c>
      <c r="K27" s="23" t="s">
        <v>27</v>
      </c>
      <c r="L27" s="24"/>
    </row>
    <row r="28" spans="1:12" s="38" customFormat="1" ht="24" customHeight="1" x14ac:dyDescent="0.2">
      <c r="A28" s="25">
        <v>7</v>
      </c>
      <c r="B28" s="19">
        <v>49</v>
      </c>
      <c r="C28" s="19">
        <v>10064166490</v>
      </c>
      <c r="D28" s="20" t="s">
        <v>80</v>
      </c>
      <c r="E28" s="21" t="s">
        <v>81</v>
      </c>
      <c r="F28" s="19" t="s">
        <v>27</v>
      </c>
      <c r="G28" s="19" t="s">
        <v>44</v>
      </c>
      <c r="H28" s="102">
        <v>0.13671296296296295</v>
      </c>
      <c r="I28" s="101">
        <f t="shared" si="1"/>
        <v>1.1921296296296124E-3</v>
      </c>
      <c r="J28" s="22">
        <f t="shared" si="0"/>
        <v>41.144598713173046</v>
      </c>
      <c r="K28" s="27" t="s">
        <v>27</v>
      </c>
      <c r="L28" s="24"/>
    </row>
    <row r="29" spans="1:12" s="38" customFormat="1" ht="24" customHeight="1" x14ac:dyDescent="0.2">
      <c r="A29" s="25">
        <v>8</v>
      </c>
      <c r="B29" s="19">
        <v>29</v>
      </c>
      <c r="C29" s="19">
        <v>10014375885</v>
      </c>
      <c r="D29" s="20" t="s">
        <v>99</v>
      </c>
      <c r="E29" s="21" t="s">
        <v>100</v>
      </c>
      <c r="F29" s="19" t="s">
        <v>38</v>
      </c>
      <c r="G29" s="19" t="s">
        <v>101</v>
      </c>
      <c r="H29" s="102">
        <v>0.13733796296296297</v>
      </c>
      <c r="I29" s="101">
        <f t="shared" si="1"/>
        <v>1.8171296296296269E-3</v>
      </c>
      <c r="J29" s="22">
        <f t="shared" si="0"/>
        <v>40.957357154896343</v>
      </c>
      <c r="K29" s="27" t="s">
        <v>27</v>
      </c>
      <c r="L29" s="24"/>
    </row>
    <row r="30" spans="1:12" s="38" customFormat="1" ht="24" customHeight="1" x14ac:dyDescent="0.2">
      <c r="A30" s="25">
        <v>9</v>
      </c>
      <c r="B30" s="19">
        <v>12</v>
      </c>
      <c r="C30" s="19">
        <v>10036045180</v>
      </c>
      <c r="D30" s="20" t="s">
        <v>92</v>
      </c>
      <c r="E30" s="21" t="s">
        <v>93</v>
      </c>
      <c r="F30" s="19" t="s">
        <v>38</v>
      </c>
      <c r="G30" s="19" t="s">
        <v>61</v>
      </c>
      <c r="H30" s="102">
        <v>0.13883101851851851</v>
      </c>
      <c r="I30" s="101">
        <f t="shared" si="1"/>
        <v>3.310185185185166E-3</v>
      </c>
      <c r="J30" s="22">
        <f t="shared" si="0"/>
        <v>40.516882034180909</v>
      </c>
      <c r="K30" s="27" t="s">
        <v>27</v>
      </c>
      <c r="L30" s="24"/>
    </row>
    <row r="31" spans="1:12" s="38" customFormat="1" ht="24" customHeight="1" x14ac:dyDescent="0.2">
      <c r="A31" s="25">
        <v>10</v>
      </c>
      <c r="B31" s="19">
        <v>34</v>
      </c>
      <c r="C31" s="19">
        <v>10036087115</v>
      </c>
      <c r="D31" s="20" t="s">
        <v>84</v>
      </c>
      <c r="E31" s="21" t="s">
        <v>85</v>
      </c>
      <c r="F31" s="19" t="s">
        <v>38</v>
      </c>
      <c r="G31" s="19" t="s">
        <v>57</v>
      </c>
      <c r="H31" s="102">
        <v>0.13922453703703705</v>
      </c>
      <c r="I31" s="101">
        <f t="shared" si="1"/>
        <v>3.703703703703709E-3</v>
      </c>
      <c r="J31" s="22">
        <f t="shared" si="0"/>
        <v>40.402360961010892</v>
      </c>
      <c r="K31" s="27" t="s">
        <v>27</v>
      </c>
      <c r="L31" s="24"/>
    </row>
    <row r="32" spans="1:12" s="38" customFormat="1" ht="24" customHeight="1" x14ac:dyDescent="0.2">
      <c r="A32" s="25">
        <v>11</v>
      </c>
      <c r="B32" s="19">
        <v>22</v>
      </c>
      <c r="C32" s="19">
        <v>10036050739</v>
      </c>
      <c r="D32" s="20" t="s">
        <v>110</v>
      </c>
      <c r="E32" s="21" t="s">
        <v>111</v>
      </c>
      <c r="F32" s="19" t="s">
        <v>27</v>
      </c>
      <c r="G32" s="19" t="s">
        <v>28</v>
      </c>
      <c r="H32" s="102">
        <v>0.13922453703703705</v>
      </c>
      <c r="I32" s="101">
        <f t="shared" si="1"/>
        <v>3.703703703703709E-3</v>
      </c>
      <c r="J32" s="22">
        <f t="shared" si="0"/>
        <v>40.402360961010892</v>
      </c>
      <c r="K32" s="27" t="s">
        <v>27</v>
      </c>
      <c r="L32" s="28"/>
    </row>
    <row r="33" spans="1:12" s="38" customFormat="1" ht="24" customHeight="1" x14ac:dyDescent="0.2">
      <c r="A33" s="25">
        <v>12</v>
      </c>
      <c r="B33" s="19">
        <v>57</v>
      </c>
      <c r="C33" s="19">
        <v>10077462665</v>
      </c>
      <c r="D33" s="20" t="s">
        <v>129</v>
      </c>
      <c r="E33" s="21" t="s">
        <v>130</v>
      </c>
      <c r="F33" s="19" t="s">
        <v>27</v>
      </c>
      <c r="G33" s="19" t="s">
        <v>128</v>
      </c>
      <c r="H33" s="102">
        <v>0.14520833333333333</v>
      </c>
      <c r="I33" s="101">
        <f t="shared" si="1"/>
        <v>9.6874999999999878E-3</v>
      </c>
      <c r="J33" s="22">
        <f t="shared" si="0"/>
        <v>38.737446197991396</v>
      </c>
      <c r="K33" s="29" t="s">
        <v>27</v>
      </c>
      <c r="L33" s="30"/>
    </row>
    <row r="34" spans="1:12" s="38" customFormat="1" ht="24" customHeight="1" x14ac:dyDescent="0.2">
      <c r="A34" s="25">
        <v>13</v>
      </c>
      <c r="B34" s="19">
        <v>25</v>
      </c>
      <c r="C34" s="19">
        <v>10013902104</v>
      </c>
      <c r="D34" s="20" t="s">
        <v>131</v>
      </c>
      <c r="E34" s="21" t="s">
        <v>132</v>
      </c>
      <c r="F34" s="19" t="s">
        <v>38</v>
      </c>
      <c r="G34" s="19" t="s">
        <v>68</v>
      </c>
      <c r="H34" s="102">
        <v>0.14520833333333333</v>
      </c>
      <c r="I34" s="101">
        <f t="shared" si="1"/>
        <v>9.6874999999999878E-3</v>
      </c>
      <c r="J34" s="22">
        <f t="shared" si="0"/>
        <v>38.737446197991396</v>
      </c>
      <c r="K34" s="29"/>
      <c r="L34" s="30"/>
    </row>
    <row r="35" spans="1:12" s="38" customFormat="1" ht="24" customHeight="1" x14ac:dyDescent="0.2">
      <c r="A35" s="25">
        <v>14</v>
      </c>
      <c r="B35" s="19">
        <v>21</v>
      </c>
      <c r="C35" s="19">
        <v>10036052860</v>
      </c>
      <c r="D35" s="20" t="s">
        <v>102</v>
      </c>
      <c r="E35" s="21" t="s">
        <v>103</v>
      </c>
      <c r="F35" s="19" t="s">
        <v>38</v>
      </c>
      <c r="G35" s="19" t="s">
        <v>28</v>
      </c>
      <c r="H35" s="102">
        <v>0.14520833333333333</v>
      </c>
      <c r="I35" s="101">
        <f t="shared" si="1"/>
        <v>9.6874999999999878E-3</v>
      </c>
      <c r="J35" s="22">
        <f t="shared" si="0"/>
        <v>38.737446197991396</v>
      </c>
      <c r="K35" s="31"/>
      <c r="L35" s="32"/>
    </row>
    <row r="36" spans="1:12" s="38" customFormat="1" ht="24" customHeight="1" x14ac:dyDescent="0.2">
      <c r="A36" s="25">
        <v>15</v>
      </c>
      <c r="B36" s="19">
        <v>27</v>
      </c>
      <c r="C36" s="19">
        <v>10095787480</v>
      </c>
      <c r="D36" s="20" t="s">
        <v>82</v>
      </c>
      <c r="E36" s="21" t="s">
        <v>83</v>
      </c>
      <c r="F36" s="19" t="s">
        <v>27</v>
      </c>
      <c r="G36" s="19" t="s">
        <v>68</v>
      </c>
      <c r="H36" s="102">
        <v>0.14520833333333333</v>
      </c>
      <c r="I36" s="101">
        <f t="shared" si="1"/>
        <v>9.6874999999999878E-3</v>
      </c>
      <c r="J36" s="22">
        <f t="shared" si="0"/>
        <v>38.737446197991396</v>
      </c>
      <c r="K36" s="31"/>
      <c r="L36" s="32"/>
    </row>
    <row r="37" spans="1:12" s="38" customFormat="1" ht="24" customHeight="1" x14ac:dyDescent="0.2">
      <c r="A37" s="25">
        <v>16</v>
      </c>
      <c r="B37" s="19">
        <v>32</v>
      </c>
      <c r="C37" s="19">
        <v>10058295869</v>
      </c>
      <c r="D37" s="20" t="s">
        <v>64</v>
      </c>
      <c r="E37" s="21" t="s">
        <v>65</v>
      </c>
      <c r="F37" s="19" t="s">
        <v>38</v>
      </c>
      <c r="G37" s="19" t="s">
        <v>57</v>
      </c>
      <c r="H37" s="102">
        <v>0.14524305555555556</v>
      </c>
      <c r="I37" s="101">
        <f t="shared" si="1"/>
        <v>9.7222222222222154E-3</v>
      </c>
      <c r="J37" s="22">
        <f t="shared" si="0"/>
        <v>38.728185512789864</v>
      </c>
      <c r="K37" s="31"/>
      <c r="L37" s="32"/>
    </row>
    <row r="38" spans="1:12" s="38" customFormat="1" ht="24" customHeight="1" x14ac:dyDescent="0.2">
      <c r="A38" s="25">
        <v>17</v>
      </c>
      <c r="B38" s="19">
        <v>15</v>
      </c>
      <c r="C38" s="19">
        <v>10055591488</v>
      </c>
      <c r="D38" s="20" t="s">
        <v>73</v>
      </c>
      <c r="E38" s="21" t="s">
        <v>74</v>
      </c>
      <c r="F38" s="19" t="s">
        <v>27</v>
      </c>
      <c r="G38" s="19" t="s">
        <v>61</v>
      </c>
      <c r="H38" s="102">
        <v>0.14524305555555556</v>
      </c>
      <c r="I38" s="101">
        <f t="shared" si="1"/>
        <v>9.7222222222222154E-3</v>
      </c>
      <c r="J38" s="22">
        <f t="shared" si="0"/>
        <v>38.728185512789864</v>
      </c>
      <c r="K38" s="31"/>
      <c r="L38" s="32"/>
    </row>
    <row r="39" spans="1:12" s="38" customFormat="1" ht="24" customHeight="1" x14ac:dyDescent="0.2">
      <c r="A39" s="25">
        <v>18</v>
      </c>
      <c r="B39" s="19">
        <v>56</v>
      </c>
      <c r="C39" s="19">
        <v>10078794292</v>
      </c>
      <c r="D39" s="20" t="s">
        <v>133</v>
      </c>
      <c r="E39" s="21" t="s">
        <v>134</v>
      </c>
      <c r="F39" s="19" t="s">
        <v>38</v>
      </c>
      <c r="G39" s="19" t="s">
        <v>128</v>
      </c>
      <c r="H39" s="102">
        <v>0.14539351851851853</v>
      </c>
      <c r="I39" s="101">
        <f t="shared" si="1"/>
        <v>9.8726851851851927E-3</v>
      </c>
      <c r="J39" s="22">
        <f t="shared" si="0"/>
        <v>38.688106989332908</v>
      </c>
      <c r="K39" s="31"/>
      <c r="L39" s="32"/>
    </row>
    <row r="40" spans="1:12" s="38" customFormat="1" ht="24" customHeight="1" x14ac:dyDescent="0.2">
      <c r="A40" s="25">
        <v>19</v>
      </c>
      <c r="B40" s="19">
        <v>28</v>
      </c>
      <c r="C40" s="19">
        <v>10092974177</v>
      </c>
      <c r="D40" s="20" t="s">
        <v>66</v>
      </c>
      <c r="E40" s="21" t="s">
        <v>67</v>
      </c>
      <c r="F40" s="19" t="s">
        <v>38</v>
      </c>
      <c r="G40" s="19" t="s">
        <v>68</v>
      </c>
      <c r="H40" s="102">
        <v>0.14539351851851853</v>
      </c>
      <c r="I40" s="101">
        <f t="shared" si="1"/>
        <v>9.8726851851851927E-3</v>
      </c>
      <c r="J40" s="22">
        <f t="shared" si="0"/>
        <v>38.688106989332908</v>
      </c>
      <c r="K40" s="31"/>
      <c r="L40" s="32"/>
    </row>
    <row r="41" spans="1:12" s="38" customFormat="1" ht="24" customHeight="1" x14ac:dyDescent="0.2">
      <c r="A41" s="25">
        <v>20</v>
      </c>
      <c r="B41" s="19">
        <v>3</v>
      </c>
      <c r="C41" s="19">
        <v>10095959858</v>
      </c>
      <c r="D41" s="20" t="s">
        <v>69</v>
      </c>
      <c r="E41" s="21" t="s">
        <v>70</v>
      </c>
      <c r="F41" s="19" t="s">
        <v>27</v>
      </c>
      <c r="G41" s="19" t="s">
        <v>58</v>
      </c>
      <c r="H41" s="102">
        <v>0.14983796296296295</v>
      </c>
      <c r="I41" s="101">
        <f t="shared" si="1"/>
        <v>1.431712962962961E-2</v>
      </c>
      <c r="J41" s="22">
        <f t="shared" si="0"/>
        <v>37.540553066584266</v>
      </c>
      <c r="K41" s="31"/>
      <c r="L41" s="32"/>
    </row>
    <row r="42" spans="1:12" s="38" customFormat="1" ht="24" customHeight="1" x14ac:dyDescent="0.2">
      <c r="A42" s="25">
        <v>21</v>
      </c>
      <c r="B42" s="19">
        <v>18</v>
      </c>
      <c r="C42" s="19">
        <v>10036069028</v>
      </c>
      <c r="D42" s="20" t="s">
        <v>108</v>
      </c>
      <c r="E42" s="21" t="s">
        <v>109</v>
      </c>
      <c r="F42" s="19" t="s">
        <v>27</v>
      </c>
      <c r="G42" s="19" t="s">
        <v>28</v>
      </c>
      <c r="H42" s="102">
        <v>0.14983796296296295</v>
      </c>
      <c r="I42" s="101">
        <f t="shared" si="1"/>
        <v>1.431712962962961E-2</v>
      </c>
      <c r="J42" s="22">
        <f t="shared" si="0"/>
        <v>37.540553066584266</v>
      </c>
      <c r="K42" s="31"/>
      <c r="L42" s="32"/>
    </row>
    <row r="43" spans="1:12" s="38" customFormat="1" ht="24" customHeight="1" x14ac:dyDescent="0.2">
      <c r="A43" s="25">
        <v>22</v>
      </c>
      <c r="B43" s="19">
        <v>50</v>
      </c>
      <c r="C43" s="19">
        <v>10131265737</v>
      </c>
      <c r="D43" s="20" t="s">
        <v>94</v>
      </c>
      <c r="E43" s="21" t="s">
        <v>95</v>
      </c>
      <c r="F43" s="19" t="s">
        <v>36</v>
      </c>
      <c r="G43" s="19" t="s">
        <v>96</v>
      </c>
      <c r="H43" s="102">
        <v>0.14983796296296295</v>
      </c>
      <c r="I43" s="101">
        <f t="shared" si="1"/>
        <v>1.431712962962961E-2</v>
      </c>
      <c r="J43" s="22">
        <f t="shared" si="0"/>
        <v>37.540553066584266</v>
      </c>
      <c r="K43" s="31"/>
      <c r="L43" s="32"/>
    </row>
    <row r="44" spans="1:12" s="38" customFormat="1" ht="24" customHeight="1" x14ac:dyDescent="0.2">
      <c r="A44" s="25">
        <v>23</v>
      </c>
      <c r="B44" s="19">
        <v>10</v>
      </c>
      <c r="C44" s="19">
        <v>10059371256</v>
      </c>
      <c r="D44" s="20" t="s">
        <v>104</v>
      </c>
      <c r="E44" s="21" t="s">
        <v>105</v>
      </c>
      <c r="F44" s="19" t="s">
        <v>30</v>
      </c>
      <c r="G44" s="19" t="s">
        <v>58</v>
      </c>
      <c r="H44" s="102">
        <v>0.14990740740740741</v>
      </c>
      <c r="I44" s="101">
        <f t="shared" si="1"/>
        <v>1.4386574074074066E-2</v>
      </c>
      <c r="J44" s="22">
        <f t="shared" si="0"/>
        <v>37.523162445954291</v>
      </c>
      <c r="K44" s="31"/>
      <c r="L44" s="32"/>
    </row>
    <row r="45" spans="1:12" s="38" customFormat="1" ht="24" customHeight="1" x14ac:dyDescent="0.2">
      <c r="A45" s="25">
        <v>24</v>
      </c>
      <c r="B45" s="19">
        <v>1</v>
      </c>
      <c r="C45" s="19">
        <v>10081180694</v>
      </c>
      <c r="D45" s="20" t="s">
        <v>106</v>
      </c>
      <c r="E45" s="21" t="s">
        <v>107</v>
      </c>
      <c r="F45" s="19" t="s">
        <v>27</v>
      </c>
      <c r="G45" s="19" t="s">
        <v>58</v>
      </c>
      <c r="H45" s="102">
        <v>0.15399305555555556</v>
      </c>
      <c r="I45" s="101">
        <f t="shared" si="1"/>
        <v>1.8472222222222223E-2</v>
      </c>
      <c r="J45" s="22">
        <f t="shared" si="0"/>
        <v>36.527621195039458</v>
      </c>
      <c r="K45" s="31"/>
      <c r="L45" s="32"/>
    </row>
    <row r="46" spans="1:12" s="38" customFormat="1" ht="24" customHeight="1" x14ac:dyDescent="0.2">
      <c r="A46" s="25">
        <v>25</v>
      </c>
      <c r="B46" s="19">
        <v>2</v>
      </c>
      <c r="C46" s="19">
        <v>10119756180</v>
      </c>
      <c r="D46" s="20" t="s">
        <v>78</v>
      </c>
      <c r="E46" s="21" t="s">
        <v>79</v>
      </c>
      <c r="F46" s="19" t="s">
        <v>27</v>
      </c>
      <c r="G46" s="19" t="s">
        <v>58</v>
      </c>
      <c r="H46" s="102">
        <v>0.16111111111111112</v>
      </c>
      <c r="I46" s="101">
        <f t="shared" si="1"/>
        <v>2.5590277777777781E-2</v>
      </c>
      <c r="J46" s="22">
        <f t="shared" si="0"/>
        <v>34.913793103448278</v>
      </c>
      <c r="K46" s="31"/>
      <c r="L46" s="32"/>
    </row>
    <row r="47" spans="1:12" s="38" customFormat="1" ht="24" customHeight="1" x14ac:dyDescent="0.2">
      <c r="A47" s="25" t="s">
        <v>135</v>
      </c>
      <c r="B47" s="19">
        <v>4</v>
      </c>
      <c r="C47" s="19">
        <v>10076770329</v>
      </c>
      <c r="D47" s="20" t="s">
        <v>90</v>
      </c>
      <c r="E47" s="21" t="s">
        <v>91</v>
      </c>
      <c r="F47" s="19" t="s">
        <v>27</v>
      </c>
      <c r="G47" s="19" t="s">
        <v>58</v>
      </c>
      <c r="H47" s="102"/>
      <c r="I47" s="101"/>
      <c r="J47" s="22"/>
      <c r="K47" s="31"/>
      <c r="L47" s="32"/>
    </row>
    <row r="48" spans="1:12" s="38" customFormat="1" ht="24" customHeight="1" x14ac:dyDescent="0.2">
      <c r="A48" s="25" t="s">
        <v>135</v>
      </c>
      <c r="B48" s="19">
        <v>8</v>
      </c>
      <c r="C48" s="19">
        <v>10008178801</v>
      </c>
      <c r="D48" s="20" t="s">
        <v>86</v>
      </c>
      <c r="E48" s="21" t="s">
        <v>87</v>
      </c>
      <c r="F48" s="19" t="s">
        <v>27</v>
      </c>
      <c r="G48" s="19" t="s">
        <v>58</v>
      </c>
      <c r="H48" s="102"/>
      <c r="I48" s="101"/>
      <c r="J48" s="22"/>
      <c r="K48" s="31"/>
      <c r="L48" s="32"/>
    </row>
    <row r="49" spans="1:12" s="38" customFormat="1" ht="24" customHeight="1" x14ac:dyDescent="0.2">
      <c r="A49" s="25" t="s">
        <v>135</v>
      </c>
      <c r="B49" s="19">
        <v>9</v>
      </c>
      <c r="C49" s="19">
        <v>10132138131</v>
      </c>
      <c r="D49" s="20" t="s">
        <v>116</v>
      </c>
      <c r="E49" s="21" t="s">
        <v>117</v>
      </c>
      <c r="F49" s="19" t="s">
        <v>30</v>
      </c>
      <c r="G49" s="19" t="s">
        <v>58</v>
      </c>
      <c r="H49" s="102"/>
      <c r="I49" s="101"/>
      <c r="J49" s="22"/>
      <c r="K49" s="31"/>
      <c r="L49" s="32"/>
    </row>
    <row r="50" spans="1:12" s="38" customFormat="1" ht="24" customHeight="1" x14ac:dyDescent="0.2">
      <c r="A50" s="25" t="s">
        <v>135</v>
      </c>
      <c r="B50" s="19">
        <v>11</v>
      </c>
      <c r="C50" s="19">
        <v>10077619582</v>
      </c>
      <c r="D50" s="20" t="s">
        <v>97</v>
      </c>
      <c r="E50" s="21" t="s">
        <v>98</v>
      </c>
      <c r="F50" s="19" t="s">
        <v>30</v>
      </c>
      <c r="G50" s="19" t="s">
        <v>58</v>
      </c>
      <c r="H50" s="102"/>
      <c r="I50" s="101"/>
      <c r="J50" s="22"/>
      <c r="K50" s="31"/>
      <c r="L50" s="32"/>
    </row>
    <row r="51" spans="1:12" s="38" customFormat="1" ht="24" customHeight="1" x14ac:dyDescent="0.2">
      <c r="A51" s="25" t="s">
        <v>135</v>
      </c>
      <c r="B51" s="19">
        <v>16</v>
      </c>
      <c r="C51" s="19">
        <v>10034943626</v>
      </c>
      <c r="D51" s="20" t="s">
        <v>88</v>
      </c>
      <c r="E51" s="21" t="s">
        <v>89</v>
      </c>
      <c r="F51" s="19" t="s">
        <v>27</v>
      </c>
      <c r="G51" s="19" t="s">
        <v>61</v>
      </c>
      <c r="H51" s="102"/>
      <c r="I51" s="101"/>
      <c r="J51" s="22"/>
      <c r="K51" s="31"/>
      <c r="L51" s="32"/>
    </row>
    <row r="52" spans="1:12" s="38" customFormat="1" ht="24" customHeight="1" x14ac:dyDescent="0.2">
      <c r="A52" s="25" t="s">
        <v>135</v>
      </c>
      <c r="B52" s="19">
        <v>17</v>
      </c>
      <c r="C52" s="19">
        <v>10036090347</v>
      </c>
      <c r="D52" s="20" t="s">
        <v>114</v>
      </c>
      <c r="E52" s="21" t="s">
        <v>115</v>
      </c>
      <c r="F52" s="19" t="s">
        <v>27</v>
      </c>
      <c r="G52" s="19" t="s">
        <v>61</v>
      </c>
      <c r="H52" s="102"/>
      <c r="I52" s="101"/>
      <c r="J52" s="22"/>
      <c r="K52" s="31"/>
      <c r="L52" s="32"/>
    </row>
    <row r="53" spans="1:12" s="38" customFormat="1" ht="24" customHeight="1" x14ac:dyDescent="0.2">
      <c r="A53" s="25" t="s">
        <v>135</v>
      </c>
      <c r="B53" s="19">
        <v>26</v>
      </c>
      <c r="C53" s="19">
        <v>10051516276</v>
      </c>
      <c r="D53" s="20" t="s">
        <v>136</v>
      </c>
      <c r="E53" s="21" t="s">
        <v>137</v>
      </c>
      <c r="F53" s="19" t="s">
        <v>38</v>
      </c>
      <c r="G53" s="19" t="s">
        <v>68</v>
      </c>
      <c r="H53" s="102"/>
      <c r="I53" s="101"/>
      <c r="J53" s="22"/>
      <c r="K53" s="31"/>
      <c r="L53" s="32"/>
    </row>
    <row r="54" spans="1:12" s="38" customFormat="1" ht="24" customHeight="1" thickBot="1" x14ac:dyDescent="0.25">
      <c r="A54" s="33" t="s">
        <v>135</v>
      </c>
      <c r="B54" s="34">
        <v>31</v>
      </c>
      <c r="C54" s="34">
        <v>10015063070</v>
      </c>
      <c r="D54" s="35" t="s">
        <v>112</v>
      </c>
      <c r="E54" s="36" t="s">
        <v>113</v>
      </c>
      <c r="F54" s="34" t="s">
        <v>38</v>
      </c>
      <c r="G54" s="34" t="s">
        <v>57</v>
      </c>
      <c r="H54" s="103"/>
      <c r="I54" s="104"/>
      <c r="J54" s="37"/>
      <c r="K54" s="99"/>
      <c r="L54" s="100"/>
    </row>
    <row r="55" spans="1:12" s="38" customFormat="1" ht="6.75" customHeight="1" thickTop="1" thickBot="1" x14ac:dyDescent="0.25">
      <c r="A55" s="82"/>
      <c r="B55" s="83"/>
      <c r="C55" s="83"/>
      <c r="D55" s="84"/>
      <c r="E55" s="85"/>
      <c r="F55" s="86"/>
      <c r="G55" s="87"/>
      <c r="H55" s="88"/>
      <c r="I55" s="88"/>
      <c r="J55" s="88"/>
      <c r="K55" s="88"/>
      <c r="L55" s="88"/>
    </row>
    <row r="56" spans="1:12" s="38" customFormat="1" ht="15.75" thickTop="1" x14ac:dyDescent="0.2">
      <c r="A56" s="107" t="s">
        <v>5</v>
      </c>
      <c r="B56" s="108"/>
      <c r="C56" s="108"/>
      <c r="D56" s="108"/>
      <c r="E56" s="89"/>
      <c r="F56" s="89"/>
      <c r="G56" s="89"/>
      <c r="H56" s="108" t="s">
        <v>6</v>
      </c>
      <c r="I56" s="108"/>
      <c r="J56" s="108"/>
      <c r="K56" s="108"/>
      <c r="L56" s="109"/>
    </row>
    <row r="57" spans="1:12" s="38" customFormat="1" ht="15" x14ac:dyDescent="0.2">
      <c r="A57" s="2" t="s">
        <v>138</v>
      </c>
      <c r="B57" s="90"/>
      <c r="C57" s="91"/>
      <c r="H57" s="1" t="s">
        <v>33</v>
      </c>
      <c r="I57" s="6">
        <v>10</v>
      </c>
      <c r="K57" s="7" t="s">
        <v>34</v>
      </c>
      <c r="L57" s="8">
        <f>COUNTIF(F20:F55,"ЗМС")</f>
        <v>1</v>
      </c>
    </row>
    <row r="58" spans="1:12" s="38" customFormat="1" ht="15" x14ac:dyDescent="0.2">
      <c r="A58" s="2" t="s">
        <v>139</v>
      </c>
      <c r="B58" s="90"/>
      <c r="C58" s="91"/>
      <c r="H58" s="1" t="s">
        <v>35</v>
      </c>
      <c r="I58" s="6">
        <f>I59+I63</f>
        <v>33</v>
      </c>
      <c r="K58" s="7" t="s">
        <v>36</v>
      </c>
      <c r="L58" s="8">
        <f>COUNTIF(F20:F55,"МСМК")</f>
        <v>2</v>
      </c>
    </row>
    <row r="59" spans="1:12" s="38" customFormat="1" ht="15" x14ac:dyDescent="0.2">
      <c r="A59" s="2" t="s">
        <v>118</v>
      </c>
      <c r="B59" s="90"/>
      <c r="C59" s="91"/>
      <c r="H59" s="1" t="s">
        <v>37</v>
      </c>
      <c r="I59" s="6">
        <f>I60+I61+I62</f>
        <v>33</v>
      </c>
      <c r="K59" s="7" t="s">
        <v>38</v>
      </c>
      <c r="L59" s="8">
        <f>COUNTIF(F20:F55,"МС")</f>
        <v>14</v>
      </c>
    </row>
    <row r="60" spans="1:12" s="38" customFormat="1" ht="15" x14ac:dyDescent="0.2">
      <c r="A60" s="2" t="s">
        <v>140</v>
      </c>
      <c r="B60" s="90"/>
      <c r="C60" s="91"/>
      <c r="H60" s="1" t="s">
        <v>39</v>
      </c>
      <c r="I60" s="6">
        <f>COUNT(A20:A55)</f>
        <v>25</v>
      </c>
      <c r="K60" s="7" t="s">
        <v>27</v>
      </c>
      <c r="L60" s="8">
        <f>COUNTIF(F20:F55,"КМС")</f>
        <v>13</v>
      </c>
    </row>
    <row r="61" spans="1:12" s="38" customFormat="1" ht="15" x14ac:dyDescent="0.2">
      <c r="A61" s="9"/>
      <c r="B61" s="90"/>
      <c r="C61" s="91"/>
      <c r="H61" s="1" t="s">
        <v>40</v>
      </c>
      <c r="I61" s="6">
        <f>COUNTIF(A20:A55,"НФ")</f>
        <v>8</v>
      </c>
      <c r="K61" s="7" t="s">
        <v>30</v>
      </c>
      <c r="L61" s="8">
        <f>COUNTIF(F20:F55,"1 СР")</f>
        <v>3</v>
      </c>
    </row>
    <row r="62" spans="1:12" s="38" customFormat="1" ht="15" x14ac:dyDescent="0.2">
      <c r="A62" s="3"/>
      <c r="B62" s="90"/>
      <c r="C62" s="91"/>
      <c r="H62" s="1" t="s">
        <v>41</v>
      </c>
      <c r="I62" s="6">
        <f>COUNTIF(A20:A55,"ДСКВ")</f>
        <v>0</v>
      </c>
      <c r="K62" s="10" t="s">
        <v>31</v>
      </c>
      <c r="L62" s="11">
        <f>COUNTIF(F20:F55,"2 СР")</f>
        <v>0</v>
      </c>
    </row>
    <row r="63" spans="1:12" s="38" customFormat="1" ht="15" x14ac:dyDescent="0.2">
      <c r="A63" s="3"/>
      <c r="B63" s="90"/>
      <c r="C63" s="91"/>
      <c r="D63" s="92"/>
      <c r="E63" s="92"/>
      <c r="F63" s="92"/>
      <c r="G63" s="92"/>
      <c r="H63" s="1" t="s">
        <v>42</v>
      </c>
      <c r="I63" s="6">
        <f>COUNTIF(A20:A55,"НС")</f>
        <v>0</v>
      </c>
      <c r="J63" s="92"/>
      <c r="K63" s="10" t="s">
        <v>32</v>
      </c>
      <c r="L63" s="12">
        <f>COUNTIF(F20:F55,"3 СР")</f>
        <v>0</v>
      </c>
    </row>
    <row r="64" spans="1:12" s="38" customFormat="1" ht="8.25" customHeight="1" x14ac:dyDescent="0.2">
      <c r="A64" s="13"/>
      <c r="B64" s="93"/>
      <c r="C64" s="93"/>
      <c r="H64" s="14"/>
      <c r="I64" s="15"/>
      <c r="K64" s="16"/>
      <c r="L64" s="17"/>
    </row>
    <row r="65" spans="1:12" s="38" customFormat="1" ht="15.75" x14ac:dyDescent="0.2">
      <c r="A65" s="105" t="s">
        <v>3</v>
      </c>
      <c r="B65" s="106"/>
      <c r="C65" s="106"/>
      <c r="D65" s="106"/>
      <c r="E65" s="106" t="s">
        <v>12</v>
      </c>
      <c r="F65" s="106"/>
      <c r="G65" s="106"/>
      <c r="H65" s="106" t="s">
        <v>4</v>
      </c>
      <c r="I65" s="106"/>
      <c r="J65" s="106" t="s">
        <v>45</v>
      </c>
      <c r="K65" s="106"/>
      <c r="L65" s="110"/>
    </row>
    <row r="66" spans="1:12" s="38" customFormat="1" x14ac:dyDescent="0.2">
      <c r="A66" s="113"/>
      <c r="B66" s="114"/>
      <c r="C66" s="114"/>
      <c r="D66" s="114"/>
      <c r="E66" s="114"/>
      <c r="F66" s="115"/>
      <c r="G66" s="115"/>
      <c r="H66" s="115"/>
      <c r="I66" s="115"/>
      <c r="J66" s="115"/>
      <c r="K66" s="115"/>
      <c r="L66" s="116"/>
    </row>
    <row r="67" spans="1:12" s="38" customFormat="1" x14ac:dyDescent="0.2">
      <c r="A67" s="95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7"/>
    </row>
    <row r="68" spans="1:12" s="38" customFormat="1" x14ac:dyDescent="0.2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</row>
    <row r="69" spans="1:12" s="38" customFormat="1" x14ac:dyDescent="0.2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</row>
    <row r="70" spans="1:12" s="38" customFormat="1" x14ac:dyDescent="0.2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7"/>
    </row>
    <row r="71" spans="1:12" s="38" customFormat="1" x14ac:dyDescent="0.2">
      <c r="A71" s="113"/>
      <c r="B71" s="114"/>
      <c r="C71" s="114"/>
      <c r="D71" s="114"/>
      <c r="E71" s="114"/>
      <c r="F71" s="118"/>
      <c r="G71" s="118"/>
      <c r="H71" s="118"/>
      <c r="I71" s="118"/>
      <c r="J71" s="118"/>
      <c r="K71" s="118"/>
      <c r="L71" s="119"/>
    </row>
    <row r="72" spans="1:12" s="94" customFormat="1" ht="15.75" thickBot="1" x14ac:dyDescent="0.25">
      <c r="A72" s="111"/>
      <c r="B72" s="112"/>
      <c r="C72" s="112"/>
      <c r="D72" s="112"/>
      <c r="E72" s="112" t="str">
        <f>G17</f>
        <v>Бахтина Т.Н. (ВК, Санкт-Петербург)</v>
      </c>
      <c r="F72" s="112"/>
      <c r="G72" s="112"/>
      <c r="H72" s="112" t="str">
        <f>G18</f>
        <v>Рассолов Д.М. (1 кат., г.Курск)</v>
      </c>
      <c r="I72" s="112"/>
      <c r="J72" s="112" t="str">
        <f>G19</f>
        <v>Азаров С.Н. (ВК, Санкт-Петербург)</v>
      </c>
      <c r="K72" s="112"/>
      <c r="L72" s="120"/>
    </row>
    <row r="73" spans="1:12" ht="13.5" thickTop="1" x14ac:dyDescent="0.2"/>
  </sheetData>
  <mergeCells count="29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5:L5"/>
    <mergeCell ref="A8:L8"/>
    <mergeCell ref="A72:D72"/>
    <mergeCell ref="A66:E66"/>
    <mergeCell ref="F66:L66"/>
    <mergeCell ref="A70:E70"/>
    <mergeCell ref="F70:L70"/>
    <mergeCell ref="A71:E71"/>
    <mergeCell ref="F71:L71"/>
    <mergeCell ref="E72:G72"/>
    <mergeCell ref="H72:I72"/>
    <mergeCell ref="J72:L72"/>
    <mergeCell ref="A65:D65"/>
    <mergeCell ref="A56:D56"/>
    <mergeCell ref="H56:L56"/>
    <mergeCell ref="E65:G65"/>
    <mergeCell ref="H65:I65"/>
    <mergeCell ref="J65:L65"/>
  </mergeCells>
  <conditionalFormatting sqref="H57:H64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 г</vt:lpstr>
      <vt:lpstr>'гр г'!Заголовки_для_печати</vt:lpstr>
      <vt:lpstr>'гр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2022-08-19T13:25:27Z</dcterms:modified>
</cp:coreProperties>
</file>