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многодневная гонка итог" sheetId="89" r:id="rId1"/>
  </sheets>
  <definedNames>
    <definedName name="_xlnm.Print_Titles" localSheetId="0">'многодневная гонка итог'!$21:$22</definedName>
    <definedName name="_xlnm.Print_Area" localSheetId="0">'многодневная гонка итог'!$A$1:$O$65</definedName>
  </definedNames>
  <calcPr calcId="152511"/>
</workbook>
</file>

<file path=xl/calcChain.xml><?xml version="1.0" encoding="utf-8"?>
<calcChain xmlns="http://schemas.openxmlformats.org/spreadsheetml/2006/main">
  <c r="K65" i="89" l="1"/>
  <c r="K24" i="89" l="1"/>
  <c r="M24" i="89" s="1"/>
  <c r="K25" i="89"/>
  <c r="M25" i="89" s="1"/>
  <c r="K26" i="89"/>
  <c r="M26" i="89" s="1"/>
  <c r="K27" i="89"/>
  <c r="M27" i="89" s="1"/>
  <c r="K28" i="89"/>
  <c r="M28" i="89" s="1"/>
  <c r="K29" i="89"/>
  <c r="M29" i="89" s="1"/>
  <c r="K30" i="89"/>
  <c r="M30" i="89" s="1"/>
  <c r="K31" i="89"/>
  <c r="M31" i="89" s="1"/>
  <c r="K32" i="89"/>
  <c r="M32" i="89" s="1"/>
  <c r="K33" i="89"/>
  <c r="M33" i="89" s="1"/>
  <c r="K34" i="89"/>
  <c r="M34" i="89" s="1"/>
  <c r="K35" i="89"/>
  <c r="M35" i="89" s="1"/>
  <c r="K36" i="89"/>
  <c r="M36" i="89" s="1"/>
  <c r="K37" i="89"/>
  <c r="M37" i="89" s="1"/>
  <c r="K38" i="89"/>
  <c r="M38" i="89" s="1"/>
  <c r="K39" i="89"/>
  <c r="M39" i="89" s="1"/>
  <c r="K40" i="89"/>
  <c r="M40" i="89" s="1"/>
  <c r="K41" i="89"/>
  <c r="M41" i="89" s="1"/>
  <c r="K42" i="89"/>
  <c r="M42" i="89" s="1"/>
  <c r="K43" i="89"/>
  <c r="M43" i="89" s="1"/>
  <c r="K44" i="89"/>
  <c r="M44" i="89" s="1"/>
  <c r="K45" i="89"/>
  <c r="M45" i="89" s="1"/>
  <c r="K23" i="89"/>
  <c r="M23" i="89" s="1"/>
  <c r="G65" i="89" l="1"/>
  <c r="O56" i="89"/>
  <c r="O55" i="89"/>
  <c r="O54" i="89"/>
  <c r="O53" i="89"/>
  <c r="O52" i="89"/>
  <c r="O51" i="89"/>
  <c r="J56" i="89"/>
  <c r="J55" i="89"/>
  <c r="J54" i="89"/>
  <c r="J53" i="89"/>
  <c r="J52" i="89"/>
  <c r="O50" i="89"/>
  <c r="O49" i="89"/>
  <c r="J51" i="89" l="1"/>
  <c r="J50" i="89" s="1"/>
  <c r="L26" i="89" l="1"/>
  <c r="L27" i="89"/>
  <c r="L28" i="89"/>
  <c r="L29" i="89"/>
  <c r="L30" i="89"/>
  <c r="L31" i="89"/>
  <c r="L32" i="89"/>
  <c r="L33" i="89"/>
  <c r="L34" i="89"/>
  <c r="L35" i="89"/>
  <c r="L36" i="89"/>
  <c r="L37" i="89"/>
  <c r="L38" i="89"/>
  <c r="L39" i="89"/>
  <c r="L40" i="89"/>
  <c r="L41" i="89"/>
  <c r="L42" i="89"/>
  <c r="L43" i="89"/>
  <c r="L44" i="89"/>
  <c r="L45" i="89"/>
  <c r="L25" i="89"/>
  <c r="L24" i="89"/>
</calcChain>
</file>

<file path=xl/sharedStrings.xml><?xml version="1.0" encoding="utf-8"?>
<sst xmlns="http://schemas.openxmlformats.org/spreadsheetml/2006/main" count="142" uniqueCount="95">
  <si>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</si>
  <si>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</si>
  <si>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</si>
  <si>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</si>
  <si>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</si>
  <si>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</si>
  <si>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</si>
  <si>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</si>
  <si>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</si>
  <si>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</si>
  <si>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</si>
  <si>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</si>
  <si>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</si>
  <si>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</si>
  <si>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</si>
  <si>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</si>
  <si>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</si>
  <si>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</si>
  <si>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</si>
  <si>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</si>
  <si>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</si>
  <si>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</si>
  <si>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</si>
  <si>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</si>
  <si>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</si>
  <si>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1 этап</t>
  </si>
  <si>
    <t>2 этап</t>
  </si>
  <si>
    <t>ВЫПОЛНЕНИЕ НТУ ЕВСК</t>
  </si>
  <si>
    <t>ОТСТАВАНИЕ</t>
  </si>
  <si>
    <t>шоссе - многодневная гонка</t>
  </si>
  <si>
    <t>РЕЗУЛЬТАТ НА ЭТАПАХ</t>
  </si>
  <si>
    <t>3 этап</t>
  </si>
  <si>
    <t>ДАТА РОЖД.</t>
  </si>
  <si>
    <t>КМС</t>
  </si>
  <si>
    <t>№ ВРВС: 0080211811Я</t>
  </si>
  <si>
    <t>ОБЩАЯ ПРОТЯЖЕННОСТЬ / ЭТАПОВ: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</si>
  <si>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</si>
  <si>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</si>
  <si>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</si>
  <si>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</si>
  <si>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</si>
  <si>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</si>
  <si>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</si>
  <si>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</si>
  <si>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</si>
  <si>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</si>
  <si>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</si>
  <si>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</si>
  <si>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</si>
  <si>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</si>
  <si>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1 юн.сп.р.</t>
  </si>
  <si>
    <t>Министерство спорта Самарской области</t>
  </si>
  <si>
    <t>Федерация велосипедного спорта Самарской области</t>
  </si>
  <si>
    <r>
      <t>МЕСТО ПРОВЕДЕНИЯ:</t>
    </r>
    <r>
      <rPr>
        <sz val="11"/>
        <rFont val="Times New Roman"/>
        <family val="1"/>
        <charset val="204"/>
      </rPr>
      <t xml:space="preserve"> г. Самара</t>
    </r>
  </si>
  <si>
    <r>
      <t>ДАТА ПРОВЕДЕНИЯ:</t>
    </r>
    <r>
      <rPr>
        <sz val="11"/>
        <rFont val="Times New Roman"/>
        <family val="1"/>
        <charset val="204"/>
      </rPr>
      <t xml:space="preserve"> 17-20 июля 2021 г.</t>
    </r>
  </si>
  <si>
    <t>ВОСТРУХИН М.Н. (ВК, г. Саратов)</t>
  </si>
  <si>
    <t>КАВТАСЬЕВА Е.Г. (1 кат, г. Самара)</t>
  </si>
  <si>
    <t>ПОВАЛЯЕВА М.М. (1 кат., г. Самара)</t>
  </si>
  <si>
    <t xml:space="preserve">№ ЕКП 2021: </t>
  </si>
  <si>
    <t>МАКСИМАЛЬНЫЙ ПЕРЕПАД (HD)(м):</t>
  </si>
  <si>
    <t>СУММА ПЕРЕПАДОВ (ТС)(м):</t>
  </si>
  <si>
    <t>НАЗВАНИЕ ТРАССЫ / РЕГ. НОМЕР: стадион Солидарность Арена</t>
  </si>
  <si>
    <t>Самарская область</t>
  </si>
  <si>
    <t>Москва</t>
  </si>
  <si>
    <t>Республика Татарстан</t>
  </si>
  <si>
    <t>Республика Адыгея</t>
  </si>
  <si>
    <t>Волгоградская область</t>
  </si>
  <si>
    <t>Девушки 15-16 лет</t>
  </si>
  <si>
    <t>Саратовская Область</t>
  </si>
  <si>
    <t>РАХМАТУЛЛИНА Дания</t>
  </si>
  <si>
    <t>РЫБИНА Светлана</t>
  </si>
  <si>
    <t>САВЕКО Полина</t>
  </si>
  <si>
    <t>НИГМАТУЛЛИНА Рената</t>
  </si>
  <si>
    <t>КОРНЕЕВА Анна</t>
  </si>
  <si>
    <t>БРЮХОВА Мария</t>
  </si>
  <si>
    <t>НЕХАЕВА Валерия</t>
  </si>
  <si>
    <t>ХАМЗИНА Анастасия</t>
  </si>
  <si>
    <t>МИШИНА Александра</t>
  </si>
  <si>
    <t>КОРОТКАЯ Анастасия</t>
  </si>
  <si>
    <t>ПОДГОРНОВА Василиса</t>
  </si>
  <si>
    <t>БАВЫКИНА Дарья</t>
  </si>
  <si>
    <t>КИСЕЕВА Арина</t>
  </si>
  <si>
    <t>ЗАМЫЦКАЯ Виктория</t>
  </si>
  <si>
    <t>ЩЕКОТОВА Анастасия</t>
  </si>
  <si>
    <t>ЗАКУТЬКО Олеся</t>
  </si>
  <si>
    <t>МАРКИНА Ксения</t>
  </si>
  <si>
    <t>ВЫВОЛОКИНА Анастасия</t>
  </si>
  <si>
    <t>РАДУНЕНКО Анна</t>
  </si>
  <si>
    <t>МАРТИНО Стелла</t>
  </si>
  <si>
    <t>БЕЛЯКОВА Ксения</t>
  </si>
  <si>
    <t>СОЛОДОВНИКОВА Екатерина</t>
  </si>
  <si>
    <t>БАХТЕЕВА Камилла</t>
  </si>
  <si>
    <t>КУДРЯШОВА Ангелина</t>
  </si>
  <si>
    <t>17.08.2006</t>
  </si>
  <si>
    <t>памяти ЗТ СССР Петрова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</si>
</sst>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6" formatCode="dd/mm/yyyy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28">
    <xf numFmtId="0" fontId="0" fillId="0" borderId="0" xfId="0"/>
    <xf numFmtId="0" fontId="8" fillId="0" borderId="0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/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5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justify"/>
    </xf>
    <xf numFmtId="0" fontId="17" fillId="0" borderId="8" xfId="8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0" fillId="0" borderId="12" xfId="2" applyFont="1" applyBorder="1" applyAlignment="1">
      <alignment horizontal="left" vertical="center"/>
    </xf>
    <xf numFmtId="0" fontId="20" fillId="0" borderId="2" xfId="2" applyFont="1" applyBorder="1" applyAlignment="1">
      <alignment horizontal="center" vertical="center"/>
    </xf>
    <xf numFmtId="49" fontId="20" fillId="0" borderId="2" xfId="2" applyNumberFormat="1" applyFont="1" applyBorder="1" applyAlignment="1">
      <alignment horizontal="right" vertical="center"/>
    </xf>
    <xf numFmtId="0" fontId="18" fillId="0" borderId="25" xfId="2" applyFont="1" applyBorder="1" applyAlignment="1">
      <alignment vertical="center"/>
    </xf>
    <xf numFmtId="49" fontId="20" fillId="0" borderId="4" xfId="2" applyNumberFormat="1" applyFont="1" applyBorder="1" applyAlignment="1">
      <alignment vertical="center"/>
    </xf>
    <xf numFmtId="1" fontId="20" fillId="0" borderId="5" xfId="2" applyNumberFormat="1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49" fontId="20" fillId="0" borderId="2" xfId="2" applyNumberFormat="1" applyFont="1" applyBorder="1" applyAlignment="1">
      <alignment vertical="center"/>
    </xf>
    <xf numFmtId="1" fontId="20" fillId="0" borderId="2" xfId="2" applyNumberFormat="1" applyFont="1" applyBorder="1" applyAlignment="1">
      <alignment horizontal="center" vertical="center"/>
    </xf>
    <xf numFmtId="1" fontId="20" fillId="0" borderId="0" xfId="2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20" fillId="0" borderId="10" xfId="2" applyFont="1" applyBorder="1" applyAlignment="1">
      <alignment horizontal="left" vertical="center"/>
    </xf>
    <xf numFmtId="0" fontId="18" fillId="0" borderId="26" xfId="2" applyFont="1" applyBorder="1" applyAlignment="1">
      <alignment vertical="center"/>
    </xf>
    <xf numFmtId="0" fontId="18" fillId="0" borderId="6" xfId="0" applyNumberFormat="1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18" fillId="0" borderId="10" xfId="2" applyFont="1" applyBorder="1" applyAlignment="1">
      <alignment vertical="center"/>
    </xf>
    <xf numFmtId="0" fontId="20" fillId="0" borderId="0" xfId="2" applyFont="1" applyBorder="1" applyAlignment="1">
      <alignment horizontal="center" vertical="center"/>
    </xf>
    <xf numFmtId="9" fontId="20" fillId="0" borderId="0" xfId="2" applyNumberFormat="1" applyFont="1" applyBorder="1" applyAlignment="1">
      <alignment horizontal="right" vertical="center"/>
    </xf>
    <xf numFmtId="49" fontId="20" fillId="0" borderId="0" xfId="2" applyNumberFormat="1" applyFont="1" applyBorder="1" applyAlignment="1">
      <alignment vertical="center"/>
    </xf>
    <xf numFmtId="0" fontId="20" fillId="0" borderId="0" xfId="2" applyFont="1" applyBorder="1" applyAlignment="1">
      <alignment horizontal="right" vertical="center"/>
    </xf>
    <xf numFmtId="0" fontId="18" fillId="0" borderId="0" xfId="2" applyFont="1" applyBorder="1" applyAlignment="1">
      <alignment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0" fillId="0" borderId="1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8" fillId="0" borderId="32" xfId="2" applyFont="1" applyBorder="1" applyAlignment="1">
      <alignment vertical="center"/>
    </xf>
    <xf numFmtId="49" fontId="20" fillId="0" borderId="3" xfId="2" applyNumberFormat="1" applyFont="1" applyBorder="1" applyAlignment="1">
      <alignment vertical="center"/>
    </xf>
    <xf numFmtId="1" fontId="20" fillId="0" borderId="3" xfId="2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1" fillId="0" borderId="1" xfId="9" applyFont="1" applyBorder="1" applyAlignment="1">
      <alignment vertical="center"/>
    </xf>
    <xf numFmtId="166" fontId="21" fillId="0" borderId="1" xfId="9" applyNumberFormat="1" applyFont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19" fillId="2" borderId="21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2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2 4" xfId="11"/>
    <cellStyle name="Обычный 3" xfId="7"/>
    <cellStyle name="Обычный 3 2" xfId="12"/>
    <cellStyle name="Обычный 4" xfId="4"/>
    <cellStyle name="Обычный 5" xfId="9"/>
    <cellStyle name="Обычный 6" xfId="10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510459</xdr:colOff>
      <xdr:row>0</xdr:row>
      <xdr:rowOff>82023</xdr:rowOff>
    </xdr:from>
    <xdr:to>
      <xdr:col>3</xdr:col>
      <xdr:colOff>533134</xdr:colOff>
      <xdr:row>3</xdr:row>
      <xdr:rowOff>80316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147" y="82023"/>
          <a:ext cx="1082332" cy="891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272711</xdr:colOff>
      <xdr:row>3</xdr:row>
      <xdr:rowOff>55764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17512"/>
        </a:xfrm>
        <a:prstGeom prst="rect">
          <a:avLst/>
        </a:prstGeom>
      </xdr:spPr>
    </xdr:pic>
    <xdr:clientData/>
  </xdr:twoCellAnchor>
  <xdr:oneCellAnchor>
    <xdr:from>
      <xdr:col>12</xdr:col>
      <xdr:colOff>223255</xdr:colOff>
      <xdr:row>0</xdr:row>
      <xdr:rowOff>47624</xdr:rowOff>
    </xdr:from>
    <xdr:ext cx="2140329" cy="833438"/>
    <xdr:pic>
      <xdr:nvPicPr>
        <xdr:cNvPr id="6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39130" y="47624"/>
          <a:ext cx="2140329" cy="833438"/>
        </a:xfrm>
        <a:prstGeom prst="rect">
          <a:avLst/>
        </a:prstGeom>
      </xdr:spPr>
    </xdr:pic>
    <xdr:clientData/>
  </xdr:oneCellAnchor>
  <xdr:twoCellAnchor editAs="oneCell">
    <xdr:from>
      <xdr:col>7</xdr:col>
      <xdr:colOff>95252</xdr:colOff>
      <xdr:row>59</xdr:row>
      <xdr:rowOff>23813</xdr:rowOff>
    </xdr:from>
    <xdr:to>
      <xdr:col>7</xdr:col>
      <xdr:colOff>628286</xdr:colOff>
      <xdr:row>62</xdr:row>
      <xdr:rowOff>95251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98533" y="29825157"/>
          <a:ext cx="533034" cy="464344"/>
        </a:xfrm>
        <a:prstGeom prst="rect">
          <a:avLst/>
        </a:prstGeom>
      </xdr:spPr>
    </xdr:pic>
    <xdr:clientData/>
  </xdr:twoCellAnchor>
  <xdr:twoCellAnchor editAs="oneCell">
    <xdr:from>
      <xdr:col>12</xdr:col>
      <xdr:colOff>265721</xdr:colOff>
      <xdr:row>59</xdr:row>
      <xdr:rowOff>35718</xdr:rowOff>
    </xdr:from>
    <xdr:to>
      <xdr:col>13</xdr:col>
      <xdr:colOff>238125</xdr:colOff>
      <xdr:row>62</xdr:row>
      <xdr:rowOff>104106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69502" y="29837062"/>
          <a:ext cx="817748" cy="46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O66"/>
  <sheetViews>
    <sheetView tabSelected="1" view="pageBreakPreview" topLeftCell="A25" zoomScale="80" zoomScaleNormal="100" zoomScaleSheetLayoutView="80" workbookViewId="0">
      <selection activeCell="E29" sqref="E29"/>
    </sheetView>
  </sheetViews>
  <sheetFormatPr defaultRowHeight="12.75" x14ac:dyDescent="0.2"/>
  <cols>
    <col min="1" max="1" width="7.42578125" style="4" customWidth="1"/>
    <col min="2" max="2" width="8.42578125" style="38" customWidth="1"/>
    <col min="3" max="3" width="15.85546875" style="38" customWidth="1"/>
    <col min="4" max="4" width="26.85546875" style="1" customWidth="1"/>
    <col min="5" max="5" width="13.85546875" style="1" customWidth="1"/>
    <col min="6" max="6" width="11.42578125" style="1" customWidth="1"/>
    <col min="7" max="7" width="24.140625" style="1" customWidth="1"/>
    <col min="8" max="8" width="10.7109375" style="1" customWidth="1"/>
    <col min="9" max="9" width="11" style="1" customWidth="1"/>
    <col min="10" max="10" width="10.42578125" style="1" customWidth="1"/>
    <col min="11" max="11" width="13" style="1" customWidth="1"/>
    <col min="12" max="12" width="14.85546875" style="1" customWidth="1"/>
    <col min="13" max="13" width="12.7109375" style="1" customWidth="1"/>
    <col min="14" max="14" width="15.5703125" style="1" customWidth="1"/>
    <col min="15" max="15" width="14.85546875" style="1" customWidth="1"/>
    <col min="16" max="16384" width="9.140625" style="1"/>
  </cols>
  <sheetData>
    <row r="1" spans="1:15" ht="23.25" customHeight="1" x14ac:dyDescent="0.2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23.25" customHeight="1" x14ac:dyDescent="0.2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23.25" customHeight="1" x14ac:dyDescent="0.2">
      <c r="A3" s="104" t="s">
        <v>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23.25" customHeight="1" x14ac:dyDescent="0.2">
      <c r="A4" s="104" t="s">
        <v>52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5.25" customHeight="1" x14ac:dyDescent="0.2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5" customFormat="1" ht="27" x14ac:dyDescent="0.2">
      <c r="A6" s="105" t="s">
        <v>16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s="5" customFormat="1" ht="18" customHeight="1" x14ac:dyDescent="0.2">
      <c r="A7" s="103" t="s">
        <v>18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s="5" customFormat="1" ht="20.25" customHeight="1" thickBot="1" x14ac:dyDescent="0.25">
      <c r="A8" s="109" t="s">
        <v>94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8" customHeight="1" thickTop="1" x14ac:dyDescent="0.2">
      <c r="A9" s="113" t="s">
        <v>23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</row>
    <row r="10" spans="1:15" ht="18" customHeight="1" x14ac:dyDescent="0.2">
      <c r="A10" s="123" t="s">
        <v>29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5" ht="19.5" customHeight="1" x14ac:dyDescent="0.2">
      <c r="A11" s="123" t="s">
        <v>67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1:15" ht="5.25" customHeight="1" x14ac:dyDescent="0.2">
      <c r="A12" s="4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15" ht="15.75" x14ac:dyDescent="0.2">
      <c r="A13" s="43" t="s">
        <v>53</v>
      </c>
      <c r="B13" s="8"/>
      <c r="C13" s="8"/>
      <c r="D13" s="9"/>
      <c r="E13" s="10"/>
      <c r="F13" s="10"/>
      <c r="G13" s="11"/>
      <c r="H13" s="10"/>
      <c r="I13" s="10"/>
      <c r="J13" s="10"/>
      <c r="K13" s="10"/>
      <c r="L13" s="10"/>
      <c r="M13" s="10"/>
      <c r="N13" s="12"/>
      <c r="O13" s="2" t="s">
        <v>34</v>
      </c>
    </row>
    <row r="14" spans="1:15" ht="15.75" x14ac:dyDescent="0.2">
      <c r="A14" s="44" t="s">
        <v>54</v>
      </c>
      <c r="B14" s="13"/>
      <c r="C14" s="13"/>
      <c r="D14" s="14"/>
      <c r="E14" s="14"/>
      <c r="F14" s="14"/>
      <c r="G14" s="15"/>
      <c r="H14" s="14"/>
      <c r="I14" s="14"/>
      <c r="J14" s="14"/>
      <c r="K14" s="14"/>
      <c r="L14" s="14"/>
      <c r="M14" s="14"/>
      <c r="N14" s="16"/>
      <c r="O14" s="17" t="s">
        <v>58</v>
      </c>
    </row>
    <row r="15" spans="1:15" ht="14.25" x14ac:dyDescent="0.2">
      <c r="A15" s="116" t="s">
        <v>10</v>
      </c>
      <c r="B15" s="117"/>
      <c r="C15" s="117"/>
      <c r="D15" s="117"/>
      <c r="E15" s="117"/>
      <c r="F15" s="117"/>
      <c r="G15" s="118"/>
      <c r="H15" s="18" t="s">
        <v>1</v>
      </c>
      <c r="I15" s="19"/>
      <c r="J15" s="19"/>
      <c r="K15" s="19"/>
      <c r="L15" s="19"/>
      <c r="M15" s="19"/>
      <c r="N15" s="19"/>
      <c r="O15" s="20"/>
    </row>
    <row r="16" spans="1:15" ht="15" x14ac:dyDescent="0.2">
      <c r="A16" s="45" t="s">
        <v>19</v>
      </c>
      <c r="B16" s="21"/>
      <c r="C16" s="21"/>
      <c r="D16" s="22"/>
      <c r="E16" s="23"/>
      <c r="F16" s="22"/>
      <c r="G16" s="24"/>
      <c r="H16" s="106" t="s">
        <v>61</v>
      </c>
      <c r="I16" s="107"/>
      <c r="J16" s="107"/>
      <c r="K16" s="107"/>
      <c r="L16" s="107"/>
      <c r="M16" s="107"/>
      <c r="N16" s="107"/>
      <c r="O16" s="108"/>
    </row>
    <row r="17" spans="1:15" ht="15" x14ac:dyDescent="0.2">
      <c r="A17" s="45" t="s">
        <v>20</v>
      </c>
      <c r="B17" s="21"/>
      <c r="C17" s="21"/>
      <c r="D17" s="28"/>
      <c r="E17" s="23"/>
      <c r="F17" s="22"/>
      <c r="G17" s="24" t="s">
        <v>55</v>
      </c>
      <c r="H17" s="106" t="s">
        <v>59</v>
      </c>
      <c r="I17" s="107"/>
      <c r="J17" s="107"/>
      <c r="K17" s="107"/>
      <c r="L17" s="107"/>
      <c r="M17" s="107"/>
      <c r="N17" s="107"/>
      <c r="O17" s="108"/>
    </row>
    <row r="18" spans="1:15" ht="15" x14ac:dyDescent="0.2">
      <c r="A18" s="45" t="s">
        <v>21</v>
      </c>
      <c r="B18" s="21"/>
      <c r="C18" s="21"/>
      <c r="D18" s="28"/>
      <c r="E18" s="23"/>
      <c r="F18" s="22"/>
      <c r="G18" s="24" t="s">
        <v>56</v>
      </c>
      <c r="H18" s="106" t="s">
        <v>60</v>
      </c>
      <c r="I18" s="107"/>
      <c r="J18" s="107"/>
      <c r="K18" s="107"/>
      <c r="L18" s="107"/>
      <c r="M18" s="107"/>
      <c r="N18" s="107"/>
      <c r="O18" s="108"/>
    </row>
    <row r="19" spans="1:15" ht="15.75" thickBot="1" x14ac:dyDescent="0.25">
      <c r="A19" s="45" t="s">
        <v>17</v>
      </c>
      <c r="B19" s="29"/>
      <c r="C19" s="29"/>
      <c r="D19" s="30"/>
      <c r="E19" s="30"/>
      <c r="F19" s="30"/>
      <c r="G19" s="31" t="s">
        <v>57</v>
      </c>
      <c r="H19" s="25" t="s">
        <v>35</v>
      </c>
      <c r="I19" s="26"/>
      <c r="J19" s="26"/>
      <c r="L19" s="27"/>
      <c r="M19" s="50">
        <v>87</v>
      </c>
      <c r="N19" s="27"/>
      <c r="O19" s="51">
        <v>3</v>
      </c>
    </row>
    <row r="20" spans="1:15" ht="7.5" customHeight="1" thickTop="1" thickBot="1" x14ac:dyDescent="0.25">
      <c r="A20" s="46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</row>
    <row r="21" spans="1:15" s="3" customFormat="1" ht="21" customHeight="1" thickTop="1" x14ac:dyDescent="0.2">
      <c r="A21" s="119" t="s">
        <v>7</v>
      </c>
      <c r="B21" s="101" t="s">
        <v>13</v>
      </c>
      <c r="C21" s="101" t="s">
        <v>22</v>
      </c>
      <c r="D21" s="101" t="s">
        <v>2</v>
      </c>
      <c r="E21" s="101" t="s">
        <v>32</v>
      </c>
      <c r="F21" s="101" t="s">
        <v>9</v>
      </c>
      <c r="G21" s="101" t="s">
        <v>14</v>
      </c>
      <c r="H21" s="101" t="s">
        <v>30</v>
      </c>
      <c r="I21" s="101"/>
      <c r="J21" s="101"/>
      <c r="K21" s="101" t="s">
        <v>8</v>
      </c>
      <c r="L21" s="101" t="s">
        <v>28</v>
      </c>
      <c r="M21" s="101" t="s">
        <v>24</v>
      </c>
      <c r="N21" s="126" t="s">
        <v>27</v>
      </c>
      <c r="O21" s="121" t="s">
        <v>15</v>
      </c>
    </row>
    <row r="22" spans="1:15" s="3" customFormat="1" ht="21" customHeight="1" x14ac:dyDescent="0.2">
      <c r="A22" s="120"/>
      <c r="B22" s="102"/>
      <c r="C22" s="102"/>
      <c r="D22" s="102"/>
      <c r="E22" s="102"/>
      <c r="F22" s="102"/>
      <c r="G22" s="102"/>
      <c r="H22" s="52" t="s">
        <v>25</v>
      </c>
      <c r="I22" s="52" t="s">
        <v>26</v>
      </c>
      <c r="J22" s="52" t="s">
        <v>31</v>
      </c>
      <c r="K22" s="102"/>
      <c r="L22" s="102"/>
      <c r="M22" s="102"/>
      <c r="N22" s="127"/>
      <c r="O22" s="122"/>
    </row>
    <row r="23" spans="1:15" s="53" customFormat="1" ht="26.25" customHeight="1" x14ac:dyDescent="0.2">
      <c r="A23" s="75">
        <v>1</v>
      </c>
      <c r="B23" s="76">
        <v>120</v>
      </c>
      <c r="C23" s="76">
        <v>10078945149</v>
      </c>
      <c r="D23" s="91" t="s">
        <v>69</v>
      </c>
      <c r="E23" s="92">
        <v>38423</v>
      </c>
      <c r="F23" s="76" t="s">
        <v>33</v>
      </c>
      <c r="G23" s="77" t="s">
        <v>68</v>
      </c>
      <c r="H23" s="78">
        <v>4.1145833333333333E-2</v>
      </c>
      <c r="I23" s="78">
        <v>5.3136574074074072E-2</v>
      </c>
      <c r="J23" s="78">
        <v>1.8587962962962962E-2</v>
      </c>
      <c r="K23" s="78">
        <f>SUM(H23,I23,J23)</f>
        <v>0.11287037037037036</v>
      </c>
      <c r="L23" s="78"/>
      <c r="M23" s="90">
        <f>IFERROR($M$19*3600/(HOUR(K23)*3600+MINUTE(K23)*60+SECOND(K23)),"")</f>
        <v>32.116488925348648</v>
      </c>
      <c r="N23" s="77" t="s">
        <v>33</v>
      </c>
      <c r="O23" s="79"/>
    </row>
    <row r="24" spans="1:15" s="53" customFormat="1" ht="26.25" customHeight="1" x14ac:dyDescent="0.2">
      <c r="A24" s="75">
        <v>2</v>
      </c>
      <c r="B24" s="76">
        <v>118</v>
      </c>
      <c r="C24" s="76">
        <v>10096561157</v>
      </c>
      <c r="D24" s="91" t="s">
        <v>70</v>
      </c>
      <c r="E24" s="92" t="s">
        <v>93</v>
      </c>
      <c r="F24" s="76" t="s">
        <v>37</v>
      </c>
      <c r="G24" s="77" t="s">
        <v>63</v>
      </c>
      <c r="H24" s="78">
        <v>4.1064814814814811E-2</v>
      </c>
      <c r="I24" s="78">
        <v>5.3148148148148146E-2</v>
      </c>
      <c r="J24" s="78">
        <v>1.8680555555555554E-2</v>
      </c>
      <c r="K24" s="78">
        <f t="shared" ref="K24:K45" si="0">SUM(H24,I24,J24)</f>
        <v>0.1128935185185185</v>
      </c>
      <c r="L24" s="78">
        <f>K24-$K$23</f>
        <v>2.3148148148147141E-5</v>
      </c>
      <c r="M24" s="90">
        <f t="shared" ref="M24:M45" si="1">IFERROR($M$19*3600/(HOUR(K24)*3600+MINUTE(K24)*60+SECOND(K24)),"")</f>
        <v>32.109903629280296</v>
      </c>
      <c r="N24" s="77" t="s">
        <v>33</v>
      </c>
      <c r="O24" s="80"/>
    </row>
    <row r="25" spans="1:15" s="53" customFormat="1" ht="26.25" customHeight="1" x14ac:dyDescent="0.2">
      <c r="A25" s="75">
        <v>3</v>
      </c>
      <c r="B25" s="76">
        <v>121</v>
      </c>
      <c r="C25" s="76">
        <v>10081174432</v>
      </c>
      <c r="D25" s="91" t="s">
        <v>71</v>
      </c>
      <c r="E25" s="92">
        <v>38544</v>
      </c>
      <c r="F25" s="76" t="s">
        <v>33</v>
      </c>
      <c r="G25" s="77" t="s">
        <v>66</v>
      </c>
      <c r="H25" s="78">
        <v>4.1724537037037039E-2</v>
      </c>
      <c r="I25" s="78">
        <v>5.3298611111111116E-2</v>
      </c>
      <c r="J25" s="78">
        <v>1.9189814814814816E-2</v>
      </c>
      <c r="K25" s="78">
        <f t="shared" si="0"/>
        <v>0.11421296296296297</v>
      </c>
      <c r="L25" s="78">
        <f>K25-$K$23</f>
        <v>1.3425925925926174E-3</v>
      </c>
      <c r="M25" s="90">
        <f t="shared" si="1"/>
        <v>31.738954195379002</v>
      </c>
      <c r="N25" s="77" t="s">
        <v>33</v>
      </c>
      <c r="O25" s="79"/>
    </row>
    <row r="26" spans="1:15" s="53" customFormat="1" ht="26.25" customHeight="1" x14ac:dyDescent="0.2">
      <c r="A26" s="75">
        <v>4</v>
      </c>
      <c r="B26" s="76">
        <v>122</v>
      </c>
      <c r="C26" s="76">
        <v>10104984595</v>
      </c>
      <c r="D26" s="91" t="s">
        <v>72</v>
      </c>
      <c r="E26" s="92">
        <v>38614</v>
      </c>
      <c r="F26" s="76" t="s">
        <v>36</v>
      </c>
      <c r="G26" s="77" t="s">
        <v>64</v>
      </c>
      <c r="H26" s="78">
        <v>4.2766203703703702E-2</v>
      </c>
      <c r="I26" s="78">
        <v>5.3252314814814815E-2</v>
      </c>
      <c r="J26" s="78">
        <v>1.9606481481481482E-2</v>
      </c>
      <c r="K26" s="78">
        <f t="shared" si="0"/>
        <v>0.11562500000000001</v>
      </c>
      <c r="L26" s="78">
        <f t="shared" ref="L26:L45" si="2">K26-$K$23</f>
        <v>2.7546296296296485E-3</v>
      </c>
      <c r="M26" s="90">
        <f t="shared" si="1"/>
        <v>31.351351351351351</v>
      </c>
      <c r="N26" s="77" t="s">
        <v>33</v>
      </c>
      <c r="O26" s="81"/>
    </row>
    <row r="27" spans="1:15" s="53" customFormat="1" ht="26.25" customHeight="1" x14ac:dyDescent="0.2">
      <c r="A27" s="75">
        <v>5</v>
      </c>
      <c r="B27" s="76">
        <v>105</v>
      </c>
      <c r="C27" s="76">
        <v>10082557286</v>
      </c>
      <c r="D27" s="91" t="s">
        <v>73</v>
      </c>
      <c r="E27" s="92">
        <v>38853</v>
      </c>
      <c r="F27" s="76" t="s">
        <v>37</v>
      </c>
      <c r="G27" s="77" t="s">
        <v>62</v>
      </c>
      <c r="H27" s="78">
        <v>4.2766203703703702E-2</v>
      </c>
      <c r="I27" s="78">
        <v>5.4293981481481485E-2</v>
      </c>
      <c r="J27" s="78">
        <v>1.9583333333333331E-2</v>
      </c>
      <c r="K27" s="78">
        <f t="shared" si="0"/>
        <v>0.11664351851851852</v>
      </c>
      <c r="L27" s="78">
        <f t="shared" si="2"/>
        <v>3.7731481481481643E-3</v>
      </c>
      <c r="M27" s="90">
        <f t="shared" si="1"/>
        <v>31.077594760865249</v>
      </c>
      <c r="N27" s="77" t="s">
        <v>33</v>
      </c>
      <c r="O27" s="79"/>
    </row>
    <row r="28" spans="1:15" s="53" customFormat="1" ht="26.25" customHeight="1" x14ac:dyDescent="0.2">
      <c r="A28" s="75">
        <v>6</v>
      </c>
      <c r="B28" s="76">
        <v>124</v>
      </c>
      <c r="C28" s="76">
        <v>10094924079</v>
      </c>
      <c r="D28" s="91" t="s">
        <v>74</v>
      </c>
      <c r="E28" s="92">
        <v>38788</v>
      </c>
      <c r="F28" s="76" t="s">
        <v>36</v>
      </c>
      <c r="G28" s="77" t="s">
        <v>65</v>
      </c>
      <c r="H28" s="78">
        <v>4.2766203703703702E-2</v>
      </c>
      <c r="I28" s="78">
        <v>5.4328703703703705E-2</v>
      </c>
      <c r="J28" s="78">
        <v>2.0219907407407409E-2</v>
      </c>
      <c r="K28" s="78">
        <f t="shared" si="0"/>
        <v>0.11731481481481482</v>
      </c>
      <c r="L28" s="78">
        <f t="shared" si="2"/>
        <v>4.4444444444444592E-3</v>
      </c>
      <c r="M28" s="90">
        <f t="shared" si="1"/>
        <v>30.899763220205209</v>
      </c>
      <c r="N28" s="77"/>
      <c r="O28" s="79"/>
    </row>
    <row r="29" spans="1:15" s="53" customFormat="1" ht="26.25" customHeight="1" x14ac:dyDescent="0.2">
      <c r="A29" s="75">
        <v>7</v>
      </c>
      <c r="B29" s="76">
        <v>109</v>
      </c>
      <c r="C29" s="76">
        <v>10105987032</v>
      </c>
      <c r="D29" s="91" t="s">
        <v>75</v>
      </c>
      <c r="E29" s="92">
        <v>38399</v>
      </c>
      <c r="F29" s="76" t="s">
        <v>33</v>
      </c>
      <c r="G29" s="77" t="s">
        <v>62</v>
      </c>
      <c r="H29" s="78">
        <v>4.2766203703703702E-2</v>
      </c>
      <c r="I29" s="78">
        <v>5.4351851851851853E-2</v>
      </c>
      <c r="J29" s="78">
        <v>2.028935185185185E-2</v>
      </c>
      <c r="K29" s="78">
        <f t="shared" si="0"/>
        <v>0.1174074074074074</v>
      </c>
      <c r="L29" s="78">
        <f t="shared" si="2"/>
        <v>4.5370370370370477E-3</v>
      </c>
      <c r="M29" s="90">
        <f t="shared" si="1"/>
        <v>30.87539432176656</v>
      </c>
      <c r="N29" s="77"/>
      <c r="O29" s="81"/>
    </row>
    <row r="30" spans="1:15" s="53" customFormat="1" ht="26.25" customHeight="1" x14ac:dyDescent="0.2">
      <c r="A30" s="75">
        <v>8</v>
      </c>
      <c r="B30" s="76">
        <v>125</v>
      </c>
      <c r="C30" s="76">
        <v>10104084115</v>
      </c>
      <c r="D30" s="91" t="s">
        <v>76</v>
      </c>
      <c r="E30" s="92">
        <v>38930</v>
      </c>
      <c r="F30" s="76" t="s">
        <v>36</v>
      </c>
      <c r="G30" s="77" t="s">
        <v>65</v>
      </c>
      <c r="H30" s="78">
        <v>4.2766203703703702E-2</v>
      </c>
      <c r="I30" s="78">
        <v>5.4351851851851853E-2</v>
      </c>
      <c r="J30" s="78">
        <v>2.056712962962963E-2</v>
      </c>
      <c r="K30" s="78">
        <f t="shared" si="0"/>
        <v>0.11768518518518518</v>
      </c>
      <c r="L30" s="78">
        <f t="shared" si="2"/>
        <v>4.8148148148148273E-3</v>
      </c>
      <c r="M30" s="90">
        <f t="shared" si="1"/>
        <v>30.802517702596379</v>
      </c>
      <c r="N30" s="77"/>
      <c r="O30" s="79"/>
    </row>
    <row r="31" spans="1:15" s="53" customFormat="1" ht="26.25" customHeight="1" x14ac:dyDescent="0.2">
      <c r="A31" s="75">
        <v>9</v>
      </c>
      <c r="B31" s="76">
        <v>108</v>
      </c>
      <c r="C31" s="76">
        <v>10113848173</v>
      </c>
      <c r="D31" s="91" t="s">
        <v>77</v>
      </c>
      <c r="E31" s="92">
        <v>38873</v>
      </c>
      <c r="F31" s="76" t="s">
        <v>37</v>
      </c>
      <c r="G31" s="77" t="s">
        <v>62</v>
      </c>
      <c r="H31" s="78">
        <v>4.2766203703703702E-2</v>
      </c>
      <c r="I31" s="78">
        <v>5.4351851851851853E-2</v>
      </c>
      <c r="J31" s="78">
        <v>2.0775462962962964E-2</v>
      </c>
      <c r="K31" s="78">
        <f t="shared" si="0"/>
        <v>0.11789351851851852</v>
      </c>
      <c r="L31" s="78">
        <f t="shared" si="2"/>
        <v>5.0231481481481655E-3</v>
      </c>
      <c r="M31" s="90">
        <f t="shared" si="1"/>
        <v>30.74808560769684</v>
      </c>
      <c r="N31" s="77"/>
      <c r="O31" s="80"/>
    </row>
    <row r="32" spans="1:15" s="53" customFormat="1" ht="26.25" customHeight="1" x14ac:dyDescent="0.2">
      <c r="A32" s="75">
        <v>10</v>
      </c>
      <c r="B32" s="76">
        <v>104</v>
      </c>
      <c r="C32" s="76">
        <v>10115074720</v>
      </c>
      <c r="D32" s="91" t="s">
        <v>78</v>
      </c>
      <c r="E32" s="92">
        <v>39052</v>
      </c>
      <c r="F32" s="76" t="s">
        <v>37</v>
      </c>
      <c r="G32" s="77" t="s">
        <v>62</v>
      </c>
      <c r="H32" s="78">
        <v>4.2766203703703702E-2</v>
      </c>
      <c r="I32" s="78">
        <v>5.4467592592592595E-2</v>
      </c>
      <c r="J32" s="78">
        <v>2.1041666666666667E-2</v>
      </c>
      <c r="K32" s="78">
        <f t="shared" si="0"/>
        <v>0.11827546296296297</v>
      </c>
      <c r="L32" s="78">
        <f t="shared" si="2"/>
        <v>5.4050925925926141E-3</v>
      </c>
      <c r="M32" s="90">
        <f t="shared" si="1"/>
        <v>30.648791466875426</v>
      </c>
      <c r="N32" s="77"/>
      <c r="O32" s="80"/>
    </row>
    <row r="33" spans="1:15" s="53" customFormat="1" ht="26.25" customHeight="1" x14ac:dyDescent="0.2">
      <c r="A33" s="75">
        <v>11</v>
      </c>
      <c r="B33" s="76">
        <v>110</v>
      </c>
      <c r="C33" s="76">
        <v>10104992073</v>
      </c>
      <c r="D33" s="91" t="s">
        <v>79</v>
      </c>
      <c r="E33" s="92">
        <v>38498</v>
      </c>
      <c r="F33" s="76" t="s">
        <v>33</v>
      </c>
      <c r="G33" s="77" t="s">
        <v>62</v>
      </c>
      <c r="H33" s="78">
        <v>4.2766203703703702E-2</v>
      </c>
      <c r="I33" s="78">
        <v>5.4351851851851853E-2</v>
      </c>
      <c r="J33" s="78">
        <v>2.1273148148148149E-2</v>
      </c>
      <c r="K33" s="78">
        <f t="shared" si="0"/>
        <v>0.11839120370370371</v>
      </c>
      <c r="L33" s="78">
        <f t="shared" si="2"/>
        <v>5.5208333333333498E-3</v>
      </c>
      <c r="M33" s="90">
        <f t="shared" si="1"/>
        <v>30.618828820021509</v>
      </c>
      <c r="N33" s="77"/>
      <c r="O33" s="79"/>
    </row>
    <row r="34" spans="1:15" s="53" customFormat="1" ht="26.25" customHeight="1" x14ac:dyDescent="0.2">
      <c r="A34" s="75">
        <v>12</v>
      </c>
      <c r="B34" s="76">
        <v>100</v>
      </c>
      <c r="C34" s="76">
        <v>10114795844</v>
      </c>
      <c r="D34" s="91" t="s">
        <v>80</v>
      </c>
      <c r="E34" s="92">
        <v>38817</v>
      </c>
      <c r="F34" s="76" t="s">
        <v>37</v>
      </c>
      <c r="G34" s="77" t="s">
        <v>62</v>
      </c>
      <c r="H34" s="78">
        <v>4.3969907407407409E-2</v>
      </c>
      <c r="I34" s="78">
        <v>5.4351851851851853E-2</v>
      </c>
      <c r="J34" s="78">
        <v>2.1180555555555553E-2</v>
      </c>
      <c r="K34" s="78">
        <f t="shared" si="0"/>
        <v>0.11950231481481481</v>
      </c>
      <c r="L34" s="78">
        <f t="shared" si="2"/>
        <v>6.6319444444444542E-3</v>
      </c>
      <c r="M34" s="90">
        <f t="shared" si="1"/>
        <v>30.334140435835351</v>
      </c>
      <c r="N34" s="77"/>
      <c r="O34" s="79"/>
    </row>
    <row r="35" spans="1:15" s="53" customFormat="1" ht="26.25" customHeight="1" x14ac:dyDescent="0.2">
      <c r="A35" s="75">
        <v>13</v>
      </c>
      <c r="B35" s="76">
        <v>113</v>
      </c>
      <c r="C35" s="76">
        <v>10105092006</v>
      </c>
      <c r="D35" s="91" t="s">
        <v>81</v>
      </c>
      <c r="E35" s="92">
        <v>38889</v>
      </c>
      <c r="F35" s="76" t="s">
        <v>37</v>
      </c>
      <c r="G35" s="77" t="s">
        <v>62</v>
      </c>
      <c r="H35" s="78">
        <v>4.3969907407407409E-2</v>
      </c>
      <c r="I35" s="78">
        <v>5.4351851851851853E-2</v>
      </c>
      <c r="J35" s="78">
        <v>2.1273148148148149E-2</v>
      </c>
      <c r="K35" s="78">
        <f t="shared" si="0"/>
        <v>0.11959490740740741</v>
      </c>
      <c r="L35" s="78">
        <f t="shared" si="2"/>
        <v>6.7245370370370566E-3</v>
      </c>
      <c r="M35" s="90">
        <f t="shared" si="1"/>
        <v>30.31065518242524</v>
      </c>
      <c r="N35" s="77"/>
      <c r="O35" s="79"/>
    </row>
    <row r="36" spans="1:15" s="53" customFormat="1" ht="26.25" customHeight="1" x14ac:dyDescent="0.2">
      <c r="A36" s="75">
        <v>14</v>
      </c>
      <c r="B36" s="76">
        <v>103</v>
      </c>
      <c r="C36" s="76">
        <v>10092424715</v>
      </c>
      <c r="D36" s="91" t="s">
        <v>82</v>
      </c>
      <c r="E36" s="92">
        <v>38692</v>
      </c>
      <c r="F36" s="76" t="s">
        <v>36</v>
      </c>
      <c r="G36" s="77" t="s">
        <v>62</v>
      </c>
      <c r="H36" s="78">
        <v>4.3599537037037034E-2</v>
      </c>
      <c r="I36" s="78">
        <v>5.5023148148148147E-2</v>
      </c>
      <c r="J36" s="78">
        <v>2.1504629629629627E-2</v>
      </c>
      <c r="K36" s="78">
        <f t="shared" si="0"/>
        <v>0.12012731481481481</v>
      </c>
      <c r="L36" s="78">
        <f t="shared" si="2"/>
        <v>7.2569444444444547E-3</v>
      </c>
      <c r="M36" s="90">
        <f t="shared" si="1"/>
        <v>30.176317564312555</v>
      </c>
      <c r="N36" s="77"/>
      <c r="O36" s="80"/>
    </row>
    <row r="37" spans="1:15" s="53" customFormat="1" ht="26.25" customHeight="1" x14ac:dyDescent="0.2">
      <c r="A37" s="75">
        <v>15</v>
      </c>
      <c r="B37" s="76">
        <v>119</v>
      </c>
      <c r="C37" s="76">
        <v>10107167806</v>
      </c>
      <c r="D37" s="91" t="s">
        <v>83</v>
      </c>
      <c r="E37" s="92">
        <v>38784</v>
      </c>
      <c r="F37" s="76" t="s">
        <v>37</v>
      </c>
      <c r="G37" s="77" t="s">
        <v>63</v>
      </c>
      <c r="H37" s="78">
        <v>4.296296296296296E-2</v>
      </c>
      <c r="I37" s="78">
        <v>5.6886574074074076E-2</v>
      </c>
      <c r="J37" s="78">
        <v>2.0381944444444446E-2</v>
      </c>
      <c r="K37" s="78">
        <f t="shared" si="0"/>
        <v>0.12023148148148147</v>
      </c>
      <c r="L37" s="78">
        <f t="shared" si="2"/>
        <v>7.3611111111111099E-3</v>
      </c>
      <c r="M37" s="90">
        <f t="shared" si="1"/>
        <v>30.150173276857913</v>
      </c>
      <c r="N37" s="77"/>
      <c r="O37" s="82"/>
    </row>
    <row r="38" spans="1:15" s="53" customFormat="1" ht="26.25" customHeight="1" x14ac:dyDescent="0.2">
      <c r="A38" s="75">
        <v>16</v>
      </c>
      <c r="B38" s="76">
        <v>102</v>
      </c>
      <c r="C38" s="76">
        <v>10104923769</v>
      </c>
      <c r="D38" s="91" t="s">
        <v>84</v>
      </c>
      <c r="E38" s="92">
        <v>38985</v>
      </c>
      <c r="F38" s="76" t="s">
        <v>37</v>
      </c>
      <c r="G38" s="77" t="s">
        <v>62</v>
      </c>
      <c r="H38" s="78">
        <v>4.2766203703703702E-2</v>
      </c>
      <c r="I38" s="78">
        <v>5.6909722222222216E-2</v>
      </c>
      <c r="J38" s="78">
        <v>2.0752314814814814E-2</v>
      </c>
      <c r="K38" s="78">
        <f t="shared" si="0"/>
        <v>0.12042824074074074</v>
      </c>
      <c r="L38" s="78">
        <f t="shared" si="2"/>
        <v>7.5578703703703815E-3</v>
      </c>
      <c r="M38" s="90">
        <f t="shared" si="1"/>
        <v>30.100913022585296</v>
      </c>
      <c r="N38" s="77"/>
      <c r="O38" s="79"/>
    </row>
    <row r="39" spans="1:15" s="53" customFormat="1" ht="26.25" customHeight="1" x14ac:dyDescent="0.2">
      <c r="A39" s="75">
        <v>17</v>
      </c>
      <c r="B39" s="76">
        <v>116</v>
      </c>
      <c r="C39" s="76">
        <v>10116261251</v>
      </c>
      <c r="D39" s="91" t="s">
        <v>85</v>
      </c>
      <c r="E39" s="92">
        <v>38951</v>
      </c>
      <c r="F39" s="76" t="s">
        <v>37</v>
      </c>
      <c r="G39" s="77" t="s">
        <v>63</v>
      </c>
      <c r="H39" s="78">
        <v>4.5138888888888888E-2</v>
      </c>
      <c r="I39" s="78">
        <v>5.4351851851851853E-2</v>
      </c>
      <c r="J39" s="78">
        <v>2.1817129629629631E-2</v>
      </c>
      <c r="K39" s="78">
        <f t="shared" si="0"/>
        <v>0.12130787037037037</v>
      </c>
      <c r="L39" s="78">
        <f t="shared" si="2"/>
        <v>8.4375000000000144E-3</v>
      </c>
      <c r="M39" s="90">
        <f t="shared" si="1"/>
        <v>29.882644785802881</v>
      </c>
      <c r="N39" s="77"/>
      <c r="O39" s="80"/>
    </row>
    <row r="40" spans="1:15" s="53" customFormat="1" ht="26.25" customHeight="1" x14ac:dyDescent="0.2">
      <c r="A40" s="75">
        <v>18</v>
      </c>
      <c r="B40" s="76">
        <v>101</v>
      </c>
      <c r="C40" s="76">
        <v>10105908624</v>
      </c>
      <c r="D40" s="91" t="s">
        <v>86</v>
      </c>
      <c r="E40" s="92">
        <v>38896</v>
      </c>
      <c r="F40" s="76" t="s">
        <v>37</v>
      </c>
      <c r="G40" s="77" t="s">
        <v>62</v>
      </c>
      <c r="H40" s="78">
        <v>4.8842592592592597E-2</v>
      </c>
      <c r="I40" s="78">
        <v>5.4340277777777779E-2</v>
      </c>
      <c r="J40" s="78">
        <v>2.0393518518518519E-2</v>
      </c>
      <c r="K40" s="78">
        <f t="shared" si="0"/>
        <v>0.1235763888888889</v>
      </c>
      <c r="L40" s="78">
        <f t="shared" si="2"/>
        <v>1.0706018518518545E-2</v>
      </c>
      <c r="M40" s="90">
        <f t="shared" si="1"/>
        <v>29.334082607474009</v>
      </c>
      <c r="N40" s="77"/>
      <c r="O40" s="80"/>
    </row>
    <row r="41" spans="1:15" s="53" customFormat="1" ht="26.25" customHeight="1" x14ac:dyDescent="0.2">
      <c r="A41" s="75">
        <v>19</v>
      </c>
      <c r="B41" s="76">
        <v>126</v>
      </c>
      <c r="C41" s="76">
        <v>10109564413</v>
      </c>
      <c r="D41" s="91" t="s">
        <v>87</v>
      </c>
      <c r="E41" s="92">
        <v>39437</v>
      </c>
      <c r="F41" s="76" t="s">
        <v>36</v>
      </c>
      <c r="G41" s="77" t="s">
        <v>65</v>
      </c>
      <c r="H41" s="78">
        <v>4.7453703703703699E-2</v>
      </c>
      <c r="I41" s="78">
        <v>5.4351851851851853E-2</v>
      </c>
      <c r="J41" s="78">
        <v>2.2187499999999999E-2</v>
      </c>
      <c r="K41" s="78">
        <f t="shared" si="0"/>
        <v>0.12399305555555555</v>
      </c>
      <c r="L41" s="78">
        <f t="shared" si="2"/>
        <v>1.1122685185185194E-2</v>
      </c>
      <c r="M41" s="90">
        <f t="shared" si="1"/>
        <v>29.23550826099132</v>
      </c>
      <c r="N41" s="77"/>
      <c r="O41" s="80"/>
    </row>
    <row r="42" spans="1:15" s="53" customFormat="1" ht="26.25" customHeight="1" x14ac:dyDescent="0.2">
      <c r="A42" s="75">
        <v>20</v>
      </c>
      <c r="B42" s="76">
        <v>117</v>
      </c>
      <c r="C42" s="76">
        <v>10101842102</v>
      </c>
      <c r="D42" s="91" t="s">
        <v>88</v>
      </c>
      <c r="E42" s="92">
        <v>38571</v>
      </c>
      <c r="F42" s="76" t="s">
        <v>37</v>
      </c>
      <c r="G42" s="77" t="s">
        <v>63</v>
      </c>
      <c r="H42" s="78">
        <v>4.7199074074074067E-2</v>
      </c>
      <c r="I42" s="78">
        <v>6.0601851851851851E-2</v>
      </c>
      <c r="J42" s="78">
        <v>2.238425925925926E-2</v>
      </c>
      <c r="K42" s="78">
        <f t="shared" si="0"/>
        <v>0.13018518518518518</v>
      </c>
      <c r="L42" s="78">
        <f t="shared" si="2"/>
        <v>1.7314814814814825E-2</v>
      </c>
      <c r="M42" s="90">
        <f t="shared" si="1"/>
        <v>27.844950213371266</v>
      </c>
      <c r="N42" s="77"/>
      <c r="O42" s="80"/>
    </row>
    <row r="43" spans="1:15" s="53" customFormat="1" ht="26.25" customHeight="1" x14ac:dyDescent="0.2">
      <c r="A43" s="75">
        <v>21</v>
      </c>
      <c r="B43" s="76">
        <v>115</v>
      </c>
      <c r="C43" s="76">
        <v>10116261258</v>
      </c>
      <c r="D43" s="91" t="s">
        <v>89</v>
      </c>
      <c r="E43" s="92">
        <v>38843</v>
      </c>
      <c r="F43" s="76" t="s">
        <v>37</v>
      </c>
      <c r="G43" s="77" t="s">
        <v>63</v>
      </c>
      <c r="H43" s="78">
        <v>4.7245370370370375E-2</v>
      </c>
      <c r="I43" s="78">
        <v>6.0601851851851851E-2</v>
      </c>
      <c r="J43" s="78">
        <v>2.3854166666666666E-2</v>
      </c>
      <c r="K43" s="78">
        <f t="shared" si="0"/>
        <v>0.13170138888888891</v>
      </c>
      <c r="L43" s="78">
        <f t="shared" si="2"/>
        <v>1.8831018518518552E-2</v>
      </c>
      <c r="M43" s="90">
        <f t="shared" si="1"/>
        <v>27.524387028737149</v>
      </c>
      <c r="N43" s="77"/>
      <c r="O43" s="80"/>
    </row>
    <row r="44" spans="1:15" s="53" customFormat="1" ht="26.25" customHeight="1" x14ac:dyDescent="0.2">
      <c r="A44" s="75">
        <v>22</v>
      </c>
      <c r="B44" s="76">
        <v>111</v>
      </c>
      <c r="C44" s="76">
        <v>10105908422</v>
      </c>
      <c r="D44" s="91" t="s">
        <v>90</v>
      </c>
      <c r="E44" s="92">
        <v>38804</v>
      </c>
      <c r="F44" s="76" t="s">
        <v>37</v>
      </c>
      <c r="G44" s="77" t="s">
        <v>62</v>
      </c>
      <c r="H44" s="78">
        <v>5.2337962962962968E-2</v>
      </c>
      <c r="I44" s="78">
        <v>6.0601851851851851E-2</v>
      </c>
      <c r="J44" s="78">
        <v>2.2199074074074076E-2</v>
      </c>
      <c r="K44" s="78">
        <f t="shared" si="0"/>
        <v>0.13513888888888889</v>
      </c>
      <c r="L44" s="78">
        <f t="shared" si="2"/>
        <v>2.2268518518518535E-2</v>
      </c>
      <c r="M44" s="90">
        <f t="shared" si="1"/>
        <v>26.824254881808837</v>
      </c>
      <c r="N44" s="77"/>
      <c r="O44" s="80"/>
    </row>
    <row r="45" spans="1:15" s="53" customFormat="1" ht="26.25" customHeight="1" x14ac:dyDescent="0.2">
      <c r="A45" s="75">
        <v>23</v>
      </c>
      <c r="B45" s="76">
        <v>123</v>
      </c>
      <c r="C45" s="76">
        <v>10107321386</v>
      </c>
      <c r="D45" s="91" t="s">
        <v>91</v>
      </c>
      <c r="E45" s="92">
        <v>38486</v>
      </c>
      <c r="F45" s="76" t="s">
        <v>37</v>
      </c>
      <c r="G45" s="77" t="s">
        <v>62</v>
      </c>
      <c r="H45" s="78">
        <v>5.4942129629629632E-2</v>
      </c>
      <c r="I45" s="78">
        <v>5.8298611111111114E-2</v>
      </c>
      <c r="J45" s="78">
        <v>2.2303240740740738E-2</v>
      </c>
      <c r="K45" s="78">
        <f t="shared" si="0"/>
        <v>0.1355439814814815</v>
      </c>
      <c r="L45" s="78">
        <f t="shared" si="2"/>
        <v>2.2673611111111144E-2</v>
      </c>
      <c r="M45" s="90">
        <f t="shared" si="1"/>
        <v>26.74408675604133</v>
      </c>
      <c r="N45" s="77"/>
      <c r="O45" s="80"/>
    </row>
    <row r="46" spans="1:15" s="53" customFormat="1" ht="26.25" customHeight="1" thickBot="1" x14ac:dyDescent="0.25">
      <c r="A46" s="75">
        <v>24</v>
      </c>
      <c r="B46" s="76">
        <v>106</v>
      </c>
      <c r="C46" s="76">
        <v>10082557285</v>
      </c>
      <c r="D46" s="91" t="s">
        <v>92</v>
      </c>
      <c r="E46" s="92">
        <v>38573</v>
      </c>
      <c r="F46" s="76" t="s">
        <v>36</v>
      </c>
      <c r="G46" s="77" t="s">
        <v>62</v>
      </c>
      <c r="H46" s="78">
        <v>5.3483796296296293E-2</v>
      </c>
      <c r="I46" s="78">
        <v>6.0601851851851851E-2</v>
      </c>
      <c r="J46" s="78">
        <v>2.431712962962963E-2</v>
      </c>
      <c r="K46" s="78"/>
      <c r="L46" s="78"/>
      <c r="M46" s="90"/>
      <c r="N46" s="77"/>
      <c r="O46" s="80"/>
    </row>
    <row r="47" spans="1:15" ht="8.25" customHeight="1" thickTop="1" thickBot="1" x14ac:dyDescent="0.25">
      <c r="A47" s="47"/>
      <c r="B47" s="32"/>
      <c r="C47" s="32"/>
      <c r="D47" s="33"/>
      <c r="E47" s="34"/>
      <c r="F47" s="35"/>
      <c r="G47" s="36"/>
      <c r="H47" s="37"/>
      <c r="I47" s="37"/>
      <c r="J47" s="37"/>
      <c r="K47" s="37"/>
      <c r="L47" s="37"/>
      <c r="M47" s="37"/>
      <c r="N47" s="37"/>
      <c r="O47" s="37"/>
    </row>
    <row r="48" spans="1:15" ht="14.25" customHeight="1" thickTop="1" x14ac:dyDescent="0.2">
      <c r="A48" s="93" t="s">
        <v>5</v>
      </c>
      <c r="B48" s="94"/>
      <c r="C48" s="94"/>
      <c r="D48" s="94"/>
      <c r="E48" s="94"/>
      <c r="F48" s="94"/>
      <c r="G48" s="94"/>
      <c r="H48" s="94" t="s">
        <v>6</v>
      </c>
      <c r="I48" s="94"/>
      <c r="J48" s="94"/>
      <c r="K48" s="94"/>
      <c r="L48" s="94"/>
      <c r="M48" s="94"/>
      <c r="N48" s="94"/>
      <c r="O48" s="95"/>
    </row>
    <row r="49" spans="1:15" ht="14.25" customHeight="1" x14ac:dyDescent="0.2">
      <c r="A49" s="54"/>
      <c r="B49" s="55"/>
      <c r="C49" s="56"/>
      <c r="D49" s="55"/>
      <c r="E49" s="55"/>
      <c r="F49" s="55"/>
      <c r="G49" s="57"/>
      <c r="H49" s="58" t="s">
        <v>39</v>
      </c>
      <c r="I49" s="59"/>
      <c r="J49" s="60">
        <v>6</v>
      </c>
      <c r="K49" s="61"/>
      <c r="L49" s="62"/>
      <c r="M49" s="63"/>
      <c r="N49" s="58" t="s">
        <v>40</v>
      </c>
      <c r="O49" s="64">
        <f>COUNTIF(F$21:F160,"ЗМС")</f>
        <v>0</v>
      </c>
    </row>
    <row r="50" spans="1:15" ht="14.25" customHeight="1" x14ac:dyDescent="0.2">
      <c r="A50" s="65"/>
      <c r="B50" s="70"/>
      <c r="C50" s="71"/>
      <c r="D50" s="70"/>
      <c r="E50" s="70"/>
      <c r="F50" s="70"/>
      <c r="G50" s="66"/>
      <c r="H50" s="58" t="s">
        <v>41</v>
      </c>
      <c r="I50" s="59"/>
      <c r="J50" s="67">
        <f>J51+J56</f>
        <v>24</v>
      </c>
      <c r="K50" s="72"/>
      <c r="L50" s="63"/>
      <c r="M50" s="63"/>
      <c r="N50" s="58" t="s">
        <v>42</v>
      </c>
      <c r="O50" s="64">
        <f>COUNTIF(F$21:F160,"МСМК")</f>
        <v>0</v>
      </c>
    </row>
    <row r="51" spans="1:15" ht="14.25" customHeight="1" x14ac:dyDescent="0.2">
      <c r="A51" s="68"/>
      <c r="B51" s="70"/>
      <c r="C51" s="73"/>
      <c r="D51" s="70"/>
      <c r="E51" s="70"/>
      <c r="F51" s="70"/>
      <c r="G51" s="66"/>
      <c r="H51" s="58" t="s">
        <v>43</v>
      </c>
      <c r="I51" s="59"/>
      <c r="J51" s="67">
        <f>J52+J53+J54+J55</f>
        <v>24</v>
      </c>
      <c r="K51" s="72"/>
      <c r="L51" s="63"/>
      <c r="M51" s="63"/>
      <c r="N51" s="58" t="s">
        <v>44</v>
      </c>
      <c r="O51" s="64">
        <f>COUNTIF(F$21:F47,"МС")</f>
        <v>0</v>
      </c>
    </row>
    <row r="52" spans="1:15" ht="14.25" customHeight="1" x14ac:dyDescent="0.2">
      <c r="A52" s="65"/>
      <c r="B52" s="70"/>
      <c r="C52" s="73"/>
      <c r="D52" s="70"/>
      <c r="E52" s="70"/>
      <c r="F52" s="70"/>
      <c r="G52" s="66"/>
      <c r="H52" s="58" t="s">
        <v>45</v>
      </c>
      <c r="I52" s="59"/>
      <c r="J52" s="67">
        <f>COUNT(A23:A115)</f>
        <v>24</v>
      </c>
      <c r="K52" s="72"/>
      <c r="L52" s="63"/>
      <c r="M52" s="63"/>
      <c r="N52" s="58" t="s">
        <v>33</v>
      </c>
      <c r="O52" s="64">
        <f>COUNTIF(F$20:F47,"КМС")</f>
        <v>4</v>
      </c>
    </row>
    <row r="53" spans="1:15" ht="14.25" customHeight="1" x14ac:dyDescent="0.2">
      <c r="A53" s="65"/>
      <c r="B53" s="70"/>
      <c r="C53" s="73"/>
      <c r="D53" s="70"/>
      <c r="E53" s="70"/>
      <c r="F53" s="70"/>
      <c r="G53" s="66"/>
      <c r="H53" s="58" t="s">
        <v>46</v>
      </c>
      <c r="I53" s="59"/>
      <c r="J53" s="67">
        <f>COUNTIF(A23:A113,"ЛИМ")</f>
        <v>0</v>
      </c>
      <c r="K53" s="72"/>
      <c r="L53" s="63"/>
      <c r="M53" s="63"/>
      <c r="N53" s="58" t="s">
        <v>36</v>
      </c>
      <c r="O53" s="64">
        <f>COUNTIF(F$22:F161,"1 СР")</f>
        <v>6</v>
      </c>
    </row>
    <row r="54" spans="1:15" ht="14.25" customHeight="1" x14ac:dyDescent="0.2">
      <c r="A54" s="69"/>
      <c r="B54" s="74"/>
      <c r="C54" s="74"/>
      <c r="D54" s="70"/>
      <c r="E54" s="70"/>
      <c r="F54" s="70"/>
      <c r="G54" s="66"/>
      <c r="H54" s="58" t="s">
        <v>47</v>
      </c>
      <c r="I54" s="59"/>
      <c r="J54" s="67">
        <f>COUNTIF(A23:A114,"НФ")</f>
        <v>0</v>
      </c>
      <c r="K54" s="72"/>
      <c r="L54" s="63"/>
      <c r="M54" s="63"/>
      <c r="N54" s="58" t="s">
        <v>37</v>
      </c>
      <c r="O54" s="64">
        <f>COUNTIF(F$22:F162,"2 СР")</f>
        <v>14</v>
      </c>
    </row>
    <row r="55" spans="1:15" ht="14.25" customHeight="1" x14ac:dyDescent="0.2">
      <c r="A55" s="68"/>
      <c r="B55" s="70"/>
      <c r="C55" s="70"/>
      <c r="D55" s="70"/>
      <c r="E55" s="70"/>
      <c r="F55" s="70"/>
      <c r="G55" s="66"/>
      <c r="H55" s="58" t="s">
        <v>48</v>
      </c>
      <c r="I55" s="59"/>
      <c r="J55" s="67">
        <f>COUNTIF(A23:A114,"ДСКВ")</f>
        <v>0</v>
      </c>
      <c r="K55" s="72"/>
      <c r="L55" s="63"/>
      <c r="M55" s="63"/>
      <c r="N55" s="58" t="s">
        <v>38</v>
      </c>
      <c r="O55" s="64">
        <f>COUNTIF(F$22:F163,"3 СР")</f>
        <v>0</v>
      </c>
    </row>
    <row r="56" spans="1:15" ht="14.25" customHeight="1" x14ac:dyDescent="0.2">
      <c r="A56" s="85"/>
      <c r="B56" s="86"/>
      <c r="C56" s="86"/>
      <c r="D56" s="86"/>
      <c r="E56" s="86"/>
      <c r="F56" s="86"/>
      <c r="G56" s="87"/>
      <c r="H56" s="58" t="s">
        <v>49</v>
      </c>
      <c r="I56" s="59"/>
      <c r="J56" s="67">
        <f>COUNTIF(A23:A114,"НС")</f>
        <v>0</v>
      </c>
      <c r="K56" s="88"/>
      <c r="L56" s="89"/>
      <c r="M56" s="89"/>
      <c r="N56" s="58" t="s">
        <v>50</v>
      </c>
      <c r="O56" s="64">
        <f>COUNTIF(F$22:F164,"1 сп.юн.р.")</f>
        <v>0</v>
      </c>
    </row>
    <row r="57" spans="1:15" ht="6" customHeight="1" x14ac:dyDescent="0.2">
      <c r="A57" s="68"/>
      <c r="B57" s="70"/>
      <c r="C57" s="70"/>
      <c r="D57" s="70"/>
      <c r="E57" s="70"/>
      <c r="F57" s="70"/>
      <c r="G57" s="74"/>
      <c r="H57" s="72"/>
      <c r="I57" s="63"/>
      <c r="J57" s="83"/>
      <c r="K57" s="72"/>
      <c r="L57" s="63"/>
      <c r="M57" s="63"/>
      <c r="N57" s="72"/>
      <c r="O57" s="84"/>
    </row>
    <row r="58" spans="1:15" ht="18.75" customHeight="1" x14ac:dyDescent="0.2">
      <c r="A58" s="96" t="s">
        <v>3</v>
      </c>
      <c r="B58" s="97"/>
      <c r="C58" s="97"/>
      <c r="D58" s="97"/>
      <c r="E58" s="97"/>
      <c r="F58" s="97"/>
      <c r="G58" s="97" t="s">
        <v>12</v>
      </c>
      <c r="H58" s="97"/>
      <c r="I58" s="97"/>
      <c r="J58" s="97"/>
      <c r="K58" s="97" t="s">
        <v>4</v>
      </c>
      <c r="L58" s="97"/>
      <c r="M58" s="97"/>
      <c r="N58" s="97"/>
      <c r="O58" s="98"/>
    </row>
    <row r="59" spans="1:15" ht="10.5" customHeight="1" x14ac:dyDescent="0.2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O59" s="7"/>
    </row>
    <row r="60" spans="1:15" ht="10.5" customHeight="1" x14ac:dyDescent="0.2">
      <c r="A60" s="48"/>
      <c r="B60" s="49"/>
      <c r="C60" s="49"/>
      <c r="D60" s="49"/>
      <c r="E60" s="49"/>
      <c r="F60" s="49"/>
      <c r="G60" s="49"/>
      <c r="H60" s="49"/>
      <c r="I60" s="49"/>
      <c r="J60" s="49"/>
      <c r="O60" s="7"/>
    </row>
    <row r="61" spans="1:15" ht="10.5" customHeight="1" x14ac:dyDescent="0.2">
      <c r="A61" s="48"/>
      <c r="B61" s="49"/>
      <c r="C61" s="49"/>
      <c r="D61" s="49"/>
      <c r="E61" s="49"/>
      <c r="F61" s="49"/>
      <c r="G61" s="49"/>
      <c r="H61" s="49"/>
      <c r="I61" s="49"/>
      <c r="J61" s="49"/>
      <c r="O61" s="7"/>
    </row>
    <row r="62" spans="1:15" ht="10.5" customHeight="1" x14ac:dyDescent="0.2">
      <c r="A62" s="48"/>
      <c r="B62" s="49"/>
      <c r="C62" s="49"/>
      <c r="D62" s="49"/>
      <c r="E62" s="49"/>
      <c r="F62" s="49"/>
      <c r="G62" s="49"/>
      <c r="H62" s="49"/>
      <c r="I62" s="49"/>
      <c r="J62" s="49"/>
      <c r="O62" s="7"/>
    </row>
    <row r="63" spans="1:15" ht="10.5" customHeight="1" x14ac:dyDescent="0.2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O63" s="7"/>
    </row>
    <row r="64" spans="1:15" ht="10.5" customHeight="1" x14ac:dyDescent="0.2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O64" s="7"/>
    </row>
    <row r="65" spans="1:15" ht="16.5" thickBot="1" x14ac:dyDescent="0.25">
      <c r="A65" s="110"/>
      <c r="B65" s="111"/>
      <c r="C65" s="111"/>
      <c r="D65" s="111"/>
      <c r="E65" s="111"/>
      <c r="F65" s="111"/>
      <c r="G65" s="111" t="str">
        <f>G17</f>
        <v>ВОСТРУХИН М.Н. (ВК, г. Саратов)</v>
      </c>
      <c r="H65" s="111"/>
      <c r="I65" s="111"/>
      <c r="J65" s="111"/>
      <c r="K65" s="111" t="str">
        <f>G18</f>
        <v>КАВТАСЬЕВА Е.Г. (1 кат, г. Самара)</v>
      </c>
      <c r="L65" s="111"/>
      <c r="M65" s="111"/>
      <c r="N65" s="111"/>
      <c r="O65" s="112"/>
    </row>
    <row r="66" spans="1:15" ht="13.5" thickTop="1" x14ac:dyDescent="0.2"/>
  </sheetData>
  <sortState ref="A46:X49">
    <sortCondition descending="1" ref="H46:H49"/>
  </sortState>
  <mergeCells count="42">
    <mergeCell ref="A65:F65"/>
    <mergeCell ref="G65:J65"/>
    <mergeCell ref="K65:O65"/>
    <mergeCell ref="A9:O9"/>
    <mergeCell ref="A15:G15"/>
    <mergeCell ref="A21:A22"/>
    <mergeCell ref="B21:B22"/>
    <mergeCell ref="C21:C22"/>
    <mergeCell ref="D21:D22"/>
    <mergeCell ref="E21:E22"/>
    <mergeCell ref="O21:O22"/>
    <mergeCell ref="A10:O10"/>
    <mergeCell ref="A11:O11"/>
    <mergeCell ref="H21:J21"/>
    <mergeCell ref="N21:N22"/>
    <mergeCell ref="K21:K22"/>
    <mergeCell ref="F21:F22"/>
    <mergeCell ref="G21:G22"/>
    <mergeCell ref="L21:L22"/>
    <mergeCell ref="A7:O7"/>
    <mergeCell ref="A1:O1"/>
    <mergeCell ref="A2:O2"/>
    <mergeCell ref="A3:O3"/>
    <mergeCell ref="A4:O4"/>
    <mergeCell ref="A6:O6"/>
    <mergeCell ref="A5:O5"/>
    <mergeCell ref="H16:O16"/>
    <mergeCell ref="H17:O17"/>
    <mergeCell ref="H18:O18"/>
    <mergeCell ref="M21:M22"/>
    <mergeCell ref="A8:O8"/>
    <mergeCell ref="A64:D64"/>
    <mergeCell ref="E64:J64"/>
    <mergeCell ref="A59:D59"/>
    <mergeCell ref="E59:J59"/>
    <mergeCell ref="A63:D63"/>
    <mergeCell ref="E63:J63"/>
    <mergeCell ref="A48:G48"/>
    <mergeCell ref="H48:O48"/>
    <mergeCell ref="A58:F58"/>
    <mergeCell ref="G58:J58"/>
    <mergeCell ref="K58:O5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итог</vt:lpstr>
      <vt:lpstr>'многодневная гонка итог'!Заголовки_для_печати</vt:lpstr>
      <vt:lpstr>'многодневная гонка итог'!Область_печати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2021-05-14T14:01:21Z</cp:lastPrinted>
  <dcterms:created xsi:type="dcterms:W3CDTF">1996-10-08T23:32:33Z</dcterms:created>
  <dcterms:modified xsi:type="dcterms:W3CDTF">2021-07-27T17:52:30Z</dcterms:modified>
</cp:coreProperties>
</file>