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29-05-2023_12-28-11\"/>
    </mc:Choice>
  </mc:AlternateContent>
  <xr:revisionPtr revIDLastSave="0" documentId="13_ncr:1_{9588DB3A-8933-48EF-ABE9-8A845560752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2" l="1"/>
  <c r="K34" i="2" l="1"/>
  <c r="K33" i="2"/>
  <c r="K32" i="2"/>
  <c r="K31" i="2"/>
  <c r="I31" i="2"/>
  <c r="H42" i="2" l="1"/>
  <c r="E42" i="2"/>
  <c r="I34" i="2"/>
  <c r="I33" i="2"/>
  <c r="I32" i="2"/>
  <c r="K30" i="2"/>
  <c r="K29" i="2"/>
  <c r="K28" i="2"/>
  <c r="I30" i="2" l="1"/>
  <c r="I29" i="2" s="1"/>
</calcChain>
</file>

<file path=xl/sharedStrings.xml><?xml version="1.0" encoding="utf-8"?>
<sst xmlns="http://schemas.openxmlformats.org/spreadsheetml/2006/main" count="84" uniqueCount="79">
  <si>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</si>
  <si>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</si>
  <si>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</si>
  <si>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</si>
  <si>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</si>
  <si>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</si>
  <si>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</si>
  <si>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</si>
  <si>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</si>
  <si>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</si>
  <si>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</si>
  <si>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</si>
  <si>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</si>
  <si>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</si>
  <si>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</si>
  <si>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</si>
  <si>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</si>
  <si>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</si>
  <si>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</si>
  <si>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</si>
  <si>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</si>
  <si>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</si>
  <si>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</si>
  <si>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</si>
  <si>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</si>
  <si>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</si>
  <si>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</si>
  <si>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</si>
  <si>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</si>
  <si>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</si>
  <si>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</si>
  <si>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</si>
  <si>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</si>
  <si>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</si>
  <si>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</si>
  <si>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</si>
  <si>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</si>
  <si>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</si>
  <si>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</si>
  <si>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</si>
  <si>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</si>
  <si>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</si>
  <si>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</si>
  <si>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</si>
  <si>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</si>
  <si>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</si>
  <si>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БОЯРОВ В.В. (ВК, г. Саранск)</t>
  </si>
  <si>
    <t xml:space="preserve">Влажность: </t>
  </si>
  <si>
    <t>Осадки: ясно</t>
  </si>
  <si>
    <t xml:space="preserve">Ветер: </t>
  </si>
  <si>
    <t>Санкт-Петербург</t>
  </si>
  <si>
    <t>Температура: +18</t>
  </si>
  <si>
    <t>Девушки 15-16 лет</t>
  </si>
  <si>
    <t>Сафина Арианна</t>
  </si>
  <si>
    <t>Дуляр Софья</t>
  </si>
  <si>
    <t>ГБУ СШОР Петродворцового р-на СПБ</t>
  </si>
  <si>
    <t>ГБУ СШОР Петродворцового р-на СПб</t>
  </si>
  <si>
    <t>101 122 550 50</t>
  </si>
  <si>
    <t>101 049 930 83</t>
  </si>
  <si>
    <t>Акимова Анастасия</t>
  </si>
  <si>
    <t>Краснодарский край</t>
  </si>
  <si>
    <t>ГБУ КК "СШОР по велосипедному спорту"</t>
  </si>
  <si>
    <t>БУКОВА О.Ю. (IК, г. Пенза)</t>
  </si>
  <si>
    <t>101 264 003 77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</si>
  <si>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</si>
  <si>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</si>
  <si>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Комитет по физической культуре и спорту города Санкт-Петербурга</t>
  </si>
  <si>
    <t>РОО "Федерация велосипедного спорта Санкт-Петербурга"</t>
  </si>
  <si>
    <t>ГБПОУ "Олимпийские надежды"</t>
  </si>
  <si>
    <t xml:space="preserve"> МЕСТО ПРОВЕДЕНИЯ: г. Санкт-Петербург</t>
  </si>
  <si>
    <t>№ ЕКП 2023:29861</t>
  </si>
  <si>
    <t>ДОЛГИХ А.Б. (IК, г. Санкт-Петербург)</t>
  </si>
  <si>
    <t xml:space="preserve">НАЗВАНИЕ ТРАССЫ / РЕГ.НОМЕР: Велодром </t>
  </si>
  <si>
    <t>100 949 156 92</t>
  </si>
  <si>
    <t>Ручьева Дарья</t>
  </si>
  <si>
    <t>Москва</t>
  </si>
  <si>
    <t>ГБПОУ "МССУОР № 2 Москомспорта"</t>
  </si>
  <si>
    <t>ВМХ - гонка - "Классик" (или "Классик-смешанная")</t>
  </si>
  <si>
    <t xml:space="preserve"> ДАТА ПРОВЕДЕНИЯ: 26-27 мая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</si>
</sst>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190388</xdr:colOff>
      <xdr:row>3</xdr:row>
      <xdr:rowOff>18955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V42"/>
  <sheetViews>
    <sheetView tabSelected="1" view="pageBreakPreview" zoomScaleNormal="100" zoomScaleSheetLayoutView="100" zoomScalePageLayoutView="95" workbookViewId="0">
      <selection activeCell="A6" sqref="A6:K6"/>
    </sheetView>
  </sheetViews>
  <sheetFormatPr defaultColWidth="9.109375" defaultRowHeight="13.8" x14ac:dyDescent="0.25"/>
  <cols>
    <col min="1" max="1" width="6.5546875" style="1" customWidth="1"/>
    <col min="2" max="2" width="7.88671875" style="2" customWidth="1"/>
    <col min="3" max="3" width="12.88671875" style="2" customWidth="1"/>
    <col min="4" max="4" width="19.88671875" style="1" customWidth="1"/>
    <col min="5" max="5" width="12.44140625" style="1" customWidth="1"/>
    <col min="6" max="6" width="8.6640625" style="1" customWidth="1"/>
    <col min="7" max="7" width="19.109375" style="1" customWidth="1"/>
    <col min="8" max="8" width="35.5546875" style="1" customWidth="1"/>
    <col min="9" max="9" width="26.33203125" style="1" customWidth="1"/>
    <col min="10" max="10" width="16.109375" style="1" customWidth="1"/>
    <col min="11" max="11" width="16.6640625" style="1" customWidth="1"/>
    <col min="12" max="1010" width="9.109375" style="1"/>
  </cols>
  <sheetData>
    <row r="1" spans="1:11" ht="22.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2.5" customHeight="1" x14ac:dyDescent="0.25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2.5" customHeight="1" x14ac:dyDescent="0.25">
      <c r="A4" s="78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1" customHeight="1" x14ac:dyDescent="0.25">
      <c r="A5" s="78" t="s">
        <v>68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3" customFormat="1" ht="28.8" x14ac:dyDescent="0.2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3" customFormat="1" ht="18" customHeight="1" x14ac:dyDescent="0.25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3" customFormat="1" ht="6" customHeight="1" thickBot="1" x14ac:dyDescent="0.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 thickTop="1" x14ac:dyDescent="0.25">
      <c r="A9" s="82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 x14ac:dyDescent="0.25">
      <c r="A10" s="83" t="s">
        <v>77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 x14ac:dyDescent="0.25">
      <c r="A11" s="83" t="s">
        <v>52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7.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5.6" x14ac:dyDescent="0.25">
      <c r="A13" s="85" t="s">
        <v>69</v>
      </c>
      <c r="B13" s="85"/>
      <c r="C13" s="85"/>
      <c r="D13" s="85"/>
      <c r="E13" s="4"/>
      <c r="F13" s="4"/>
      <c r="H13" s="66" t="s">
        <v>64</v>
      </c>
      <c r="I13" s="4"/>
      <c r="J13" s="5"/>
      <c r="K13" s="6" t="s">
        <v>5</v>
      </c>
    </row>
    <row r="14" spans="1:11" ht="15.6" x14ac:dyDescent="0.25">
      <c r="A14" s="86" t="s">
        <v>78</v>
      </c>
      <c r="B14" s="86"/>
      <c r="C14" s="86"/>
      <c r="D14" s="86"/>
      <c r="E14" s="7"/>
      <c r="F14" s="7"/>
      <c r="H14" s="67" t="s">
        <v>65</v>
      </c>
      <c r="I14" s="7"/>
      <c r="J14" s="8"/>
      <c r="K14" s="70" t="s">
        <v>70</v>
      </c>
    </row>
    <row r="15" spans="1:11" ht="14.4" x14ac:dyDescent="0.25">
      <c r="A15" s="87" t="s">
        <v>6</v>
      </c>
      <c r="B15" s="87"/>
      <c r="C15" s="87"/>
      <c r="D15" s="87"/>
      <c r="E15" s="87"/>
      <c r="F15" s="87"/>
      <c r="G15" s="87"/>
      <c r="H15" s="87"/>
      <c r="I15" s="88" t="s">
        <v>7</v>
      </c>
      <c r="J15" s="88"/>
      <c r="K15" s="88"/>
    </row>
    <row r="16" spans="1:11" ht="14.4" x14ac:dyDescent="0.25">
      <c r="A16" s="9" t="s">
        <v>8</v>
      </c>
      <c r="B16" s="10"/>
      <c r="C16" s="10"/>
      <c r="D16" s="11"/>
      <c r="E16" s="12"/>
      <c r="F16" s="11"/>
      <c r="G16" s="13"/>
      <c r="H16" s="57"/>
      <c r="I16" s="89" t="s">
        <v>72</v>
      </c>
      <c r="J16" s="89"/>
      <c r="K16" s="89"/>
    </row>
    <row r="17" spans="1:11" ht="14.4" x14ac:dyDescent="0.25">
      <c r="A17" s="9" t="s">
        <v>9</v>
      </c>
      <c r="B17" s="10"/>
      <c r="C17" s="10"/>
      <c r="D17" s="13"/>
      <c r="E17" s="12"/>
      <c r="F17" s="11"/>
      <c r="G17" s="14"/>
      <c r="H17" s="68" t="s">
        <v>46</v>
      </c>
      <c r="I17" s="15" t="s">
        <v>10</v>
      </c>
      <c r="J17" s="16"/>
      <c r="K17" s="65">
        <v>5</v>
      </c>
    </row>
    <row r="18" spans="1:11" ht="14.4" x14ac:dyDescent="0.25">
      <c r="A18" s="17" t="s">
        <v>11</v>
      </c>
      <c r="B18" s="10"/>
      <c r="C18" s="10"/>
      <c r="D18" s="13"/>
      <c r="E18" s="12"/>
      <c r="F18" s="11"/>
      <c r="G18" s="14"/>
      <c r="H18" s="68" t="s">
        <v>62</v>
      </c>
      <c r="I18" s="15" t="s">
        <v>12</v>
      </c>
      <c r="J18" s="16"/>
      <c r="K18" s="65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9" t="s">
        <v>71</v>
      </c>
      <c r="I19" s="20" t="s">
        <v>45</v>
      </c>
      <c r="J19" s="63">
        <v>330</v>
      </c>
      <c r="K19" s="64">
        <v>330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8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72">
        <v>1</v>
      </c>
      <c r="B22" s="76">
        <v>648</v>
      </c>
      <c r="C22" s="73" t="s">
        <v>73</v>
      </c>
      <c r="D22" s="77" t="s">
        <v>74</v>
      </c>
      <c r="E22" s="74">
        <v>39524</v>
      </c>
      <c r="F22" s="73" t="s">
        <v>36</v>
      </c>
      <c r="G22" s="73" t="s">
        <v>75</v>
      </c>
      <c r="H22" s="73" t="s">
        <v>76</v>
      </c>
      <c r="I22" s="75"/>
      <c r="J22" s="61"/>
      <c r="K22" s="62"/>
    </row>
    <row r="23" spans="1:11" s="30" customFormat="1" ht="27" customHeight="1" x14ac:dyDescent="0.25">
      <c r="A23" s="72">
        <v>2</v>
      </c>
      <c r="B23" s="76">
        <v>386</v>
      </c>
      <c r="C23" s="73" t="s">
        <v>63</v>
      </c>
      <c r="D23" s="77" t="s">
        <v>59</v>
      </c>
      <c r="E23" s="74">
        <v>39143</v>
      </c>
      <c r="F23" s="73" t="s">
        <v>36</v>
      </c>
      <c r="G23" s="73" t="s">
        <v>60</v>
      </c>
      <c r="H23" s="73" t="s">
        <v>61</v>
      </c>
      <c r="I23" s="75"/>
      <c r="J23" s="61"/>
      <c r="K23" s="62"/>
    </row>
    <row r="24" spans="1:11" s="30" customFormat="1" ht="27" customHeight="1" x14ac:dyDescent="0.25">
      <c r="A24" s="72">
        <v>3</v>
      </c>
      <c r="B24" s="76">
        <v>777</v>
      </c>
      <c r="C24" s="73" t="s">
        <v>57</v>
      </c>
      <c r="D24" s="77" t="s">
        <v>53</v>
      </c>
      <c r="E24" s="74">
        <v>39244</v>
      </c>
      <c r="F24" s="73" t="s">
        <v>26</v>
      </c>
      <c r="G24" s="73" t="s">
        <v>50</v>
      </c>
      <c r="H24" s="73" t="s">
        <v>55</v>
      </c>
      <c r="I24" s="75"/>
      <c r="J24" s="61"/>
      <c r="K24" s="62"/>
    </row>
    <row r="25" spans="1:11" s="30" customFormat="1" ht="27" customHeight="1" x14ac:dyDescent="0.25">
      <c r="A25" s="72">
        <v>4</v>
      </c>
      <c r="B25" s="76">
        <v>878</v>
      </c>
      <c r="C25" s="73" t="s">
        <v>58</v>
      </c>
      <c r="D25" s="77" t="s">
        <v>54</v>
      </c>
      <c r="E25" s="74">
        <v>39273</v>
      </c>
      <c r="F25" s="73" t="s">
        <v>26</v>
      </c>
      <c r="G25" s="73" t="s">
        <v>50</v>
      </c>
      <c r="H25" s="73" t="s">
        <v>56</v>
      </c>
      <c r="I25" s="75"/>
      <c r="J25" s="61"/>
      <c r="K25" s="62"/>
    </row>
    <row r="26" spans="1:11" ht="7.5" customHeight="1" thickBot="1" x14ac:dyDescent="0.35">
      <c r="A26" s="31"/>
      <c r="B26" s="32"/>
      <c r="C26" s="32"/>
      <c r="D26" s="33"/>
      <c r="E26" s="34"/>
      <c r="F26" s="35"/>
      <c r="G26" s="34"/>
      <c r="H26" s="34"/>
      <c r="I26" s="36"/>
      <c r="J26" s="36"/>
      <c r="K26" s="36"/>
    </row>
    <row r="27" spans="1:11" ht="14.4" thickTop="1" x14ac:dyDescent="0.25">
      <c r="A27" s="90" t="s">
        <v>27</v>
      </c>
      <c r="B27" s="90"/>
      <c r="C27" s="90"/>
      <c r="D27" s="90"/>
      <c r="E27" s="52"/>
      <c r="F27" s="52"/>
      <c r="G27" s="52"/>
      <c r="H27" s="91" t="s">
        <v>28</v>
      </c>
      <c r="I27" s="91"/>
      <c r="J27" s="91"/>
      <c r="K27" s="91"/>
    </row>
    <row r="28" spans="1:11" ht="14.4" x14ac:dyDescent="0.25">
      <c r="A28" s="37" t="s">
        <v>51</v>
      </c>
      <c r="B28" s="38"/>
      <c r="C28" s="53"/>
      <c r="D28" s="40"/>
      <c r="E28" s="54"/>
      <c r="F28" s="54"/>
      <c r="G28" s="39"/>
      <c r="H28" s="55" t="s">
        <v>29</v>
      </c>
      <c r="I28" s="71">
        <v>3</v>
      </c>
      <c r="J28" s="55" t="s">
        <v>30</v>
      </c>
      <c r="K28" s="59">
        <f>COUNTIF(F$21:F135,"ЗМС")</f>
        <v>0</v>
      </c>
    </row>
    <row r="29" spans="1:11" ht="14.4" x14ac:dyDescent="0.25">
      <c r="A29" s="37" t="s">
        <v>47</v>
      </c>
      <c r="B29" s="38"/>
      <c r="C29" s="56"/>
      <c r="D29" s="40"/>
      <c r="E29" s="51"/>
      <c r="F29" s="51"/>
      <c r="G29" s="41"/>
      <c r="H29" s="55" t="s">
        <v>31</v>
      </c>
      <c r="I29" s="60">
        <f>I30+I34</f>
        <v>4</v>
      </c>
      <c r="J29" s="55" t="s">
        <v>32</v>
      </c>
      <c r="K29" s="59">
        <f>COUNTIF(F$21:F135,"МСМК")</f>
        <v>0</v>
      </c>
    </row>
    <row r="30" spans="1:11" ht="14.4" x14ac:dyDescent="0.25">
      <c r="A30" s="37" t="s">
        <v>48</v>
      </c>
      <c r="B30" s="38"/>
      <c r="C30" s="57"/>
      <c r="D30" s="40"/>
      <c r="E30" s="51"/>
      <c r="F30" s="51"/>
      <c r="G30" s="41"/>
      <c r="H30" s="55" t="s">
        <v>33</v>
      </c>
      <c r="I30" s="60">
        <f>I31+I32+I33</f>
        <v>4</v>
      </c>
      <c r="J30" s="55" t="s">
        <v>25</v>
      </c>
      <c r="K30" s="59">
        <f>COUNTIF(F$21:F25,"МС")</f>
        <v>0</v>
      </c>
    </row>
    <row r="31" spans="1:11" ht="14.4" x14ac:dyDescent="0.25">
      <c r="A31" s="37" t="s">
        <v>49</v>
      </c>
      <c r="B31" s="38"/>
      <c r="C31" s="57"/>
      <c r="D31" s="40"/>
      <c r="E31" s="51"/>
      <c r="F31" s="51"/>
      <c r="G31" s="41"/>
      <c r="H31" s="55" t="s">
        <v>34</v>
      </c>
      <c r="I31" s="60">
        <f>COUNT(A10:A90)</f>
        <v>4</v>
      </c>
      <c r="J31" s="55" t="s">
        <v>26</v>
      </c>
      <c r="K31" s="59">
        <f>COUNTIF(F$20:F25,"КМС")</f>
        <v>2</v>
      </c>
    </row>
    <row r="32" spans="1:11" ht="14.4" x14ac:dyDescent="0.25">
      <c r="A32" s="42"/>
      <c r="B32" s="38"/>
      <c r="C32" s="57"/>
      <c r="D32" s="40"/>
      <c r="E32" s="43"/>
      <c r="F32" s="43"/>
      <c r="G32" s="43"/>
      <c r="H32" s="55" t="s">
        <v>35</v>
      </c>
      <c r="I32" s="60">
        <f>COUNTIF(A10:A89,"НФ")</f>
        <v>0</v>
      </c>
      <c r="J32" s="55" t="s">
        <v>36</v>
      </c>
      <c r="K32" s="59">
        <f>COUNTIF(F$22:F136,"1 СР")</f>
        <v>2</v>
      </c>
    </row>
    <row r="33" spans="1:11" x14ac:dyDescent="0.25">
      <c r="A33" s="44"/>
      <c r="B33" s="14"/>
      <c r="C33" s="14"/>
      <c r="D33" s="40"/>
      <c r="E33" s="43"/>
      <c r="F33" s="43"/>
      <c r="G33" s="43"/>
      <c r="H33" s="55" t="s">
        <v>37</v>
      </c>
      <c r="I33" s="60">
        <f>COUNTIF(A10:A89,"ДСКВ")</f>
        <v>0</v>
      </c>
      <c r="J33" s="55" t="s">
        <v>38</v>
      </c>
      <c r="K33" s="59">
        <f>COUNTIF(F$22:F137,"2 СР")</f>
        <v>0</v>
      </c>
    </row>
    <row r="34" spans="1:11" ht="14.4" x14ac:dyDescent="0.25">
      <c r="A34" s="45"/>
      <c r="B34" s="38"/>
      <c r="C34" s="18"/>
      <c r="D34" s="40"/>
      <c r="E34" s="51"/>
      <c r="F34" s="51"/>
      <c r="G34" s="41"/>
      <c r="H34" s="55" t="s">
        <v>39</v>
      </c>
      <c r="I34" s="60">
        <f>COUNTIF(A10:A89,"НС")</f>
        <v>0</v>
      </c>
      <c r="J34" s="55" t="s">
        <v>40</v>
      </c>
      <c r="K34" s="59">
        <f>COUNTIF(F$22:F138,"3 СР")</f>
        <v>0</v>
      </c>
    </row>
    <row r="35" spans="1:11" ht="5.25" customHeight="1" x14ac:dyDescent="0.25">
      <c r="A35" s="45"/>
      <c r="B35" s="38"/>
      <c r="C35" s="38"/>
      <c r="D35" s="38"/>
      <c r="E35" s="38"/>
      <c r="F35" s="38"/>
      <c r="G35" s="14"/>
      <c r="H35" s="14"/>
      <c r="I35" s="46"/>
      <c r="J35" s="47"/>
      <c r="K35" s="48"/>
    </row>
    <row r="36" spans="1:11" x14ac:dyDescent="0.25">
      <c r="A36" s="92" t="s">
        <v>41</v>
      </c>
      <c r="B36" s="92"/>
      <c r="C36" s="92"/>
      <c r="D36" s="92"/>
      <c r="E36" s="93" t="s">
        <v>42</v>
      </c>
      <c r="F36" s="93"/>
      <c r="G36" s="93"/>
      <c r="H36" s="93" t="s">
        <v>43</v>
      </c>
      <c r="I36" s="93"/>
      <c r="J36" s="94" t="s">
        <v>44</v>
      </c>
      <c r="K36" s="94"/>
    </row>
    <row r="37" spans="1:11" x14ac:dyDescent="0.25">
      <c r="A37" s="95"/>
      <c r="B37" s="95"/>
      <c r="C37" s="95"/>
      <c r="D37" s="95"/>
      <c r="E37" s="95"/>
      <c r="F37" s="96"/>
      <c r="G37" s="96"/>
      <c r="H37" s="96"/>
      <c r="I37" s="96"/>
      <c r="J37" s="96"/>
      <c r="K37" s="96"/>
    </row>
    <row r="38" spans="1:11" x14ac:dyDescent="0.25">
      <c r="A38" s="49"/>
      <c r="B38" s="51"/>
      <c r="C38" s="51"/>
      <c r="D38" s="51"/>
      <c r="E38" s="51"/>
      <c r="F38" s="51"/>
      <c r="G38" s="51"/>
      <c r="H38" s="51"/>
      <c r="I38" s="51"/>
      <c r="J38" s="51"/>
      <c r="K38" s="50"/>
    </row>
    <row r="39" spans="1:11" x14ac:dyDescent="0.25">
      <c r="A39" s="49"/>
      <c r="B39" s="51"/>
      <c r="C39" s="51"/>
      <c r="D39" s="51"/>
      <c r="E39" s="51"/>
      <c r="F39" s="51"/>
      <c r="G39" s="51"/>
      <c r="H39" s="51"/>
      <c r="I39" s="51"/>
      <c r="J39" s="51"/>
      <c r="K39" s="50"/>
    </row>
    <row r="40" spans="1:11" x14ac:dyDescent="0.25">
      <c r="A40" s="49"/>
      <c r="B40" s="51"/>
      <c r="C40" s="51"/>
      <c r="D40" s="51"/>
      <c r="E40" s="51"/>
      <c r="F40" s="51"/>
      <c r="G40" s="51"/>
      <c r="H40" s="51"/>
      <c r="I40" s="51"/>
      <c r="J40" s="51"/>
      <c r="K40" s="50"/>
    </row>
    <row r="41" spans="1:11" x14ac:dyDescent="0.25">
      <c r="A41" s="49"/>
      <c r="B41" s="51"/>
      <c r="C41" s="51"/>
      <c r="D41" s="51"/>
      <c r="E41" s="51"/>
      <c r="F41" s="51"/>
      <c r="G41" s="51"/>
      <c r="H41" s="51"/>
      <c r="I41" s="51"/>
      <c r="J41" s="51"/>
      <c r="K41" s="50"/>
    </row>
    <row r="42" spans="1:11" ht="14.4" thickBot="1" x14ac:dyDescent="0.3">
      <c r="A42" s="97"/>
      <c r="B42" s="97"/>
      <c r="C42" s="97"/>
      <c r="D42" s="97"/>
      <c r="E42" s="98" t="str">
        <f>H17</f>
        <v>БОЯРОВ В.В. (ВК, г. Саранск)</v>
      </c>
      <c r="F42" s="98"/>
      <c r="G42" s="98"/>
      <c r="H42" s="98" t="str">
        <f>H18</f>
        <v>БУКОВА О.Ю. (IК, г. Пенза)</v>
      </c>
      <c r="I42" s="98"/>
      <c r="J42" s="99" t="str">
        <f>H19</f>
        <v>ДОЛГИХ А.Б. (IК, г. Санкт-Петербург)</v>
      </c>
      <c r="K42" s="99"/>
    </row>
  </sheetData>
  <autoFilter ref="A21:H21" xr:uid="{00000000-0009-0000-0000-000000000000}">
    <sortState xmlns:xlrd2="http://schemas.microsoft.com/office/spreadsheetml/2017/richdata2" ref="A22:H30">
      <sortCondition ref="A21"/>
    </sortState>
  </autoFilter>
  <mergeCells count="29">
    <mergeCell ref="A37:E37"/>
    <mergeCell ref="F37:K37"/>
    <mergeCell ref="A42:D42"/>
    <mergeCell ref="E42:G42"/>
    <mergeCell ref="H42:I42"/>
    <mergeCell ref="J42:K42"/>
    <mergeCell ref="I16:K16"/>
    <mergeCell ref="A27:D27"/>
    <mergeCell ref="H27:K27"/>
    <mergeCell ref="A36:D36"/>
    <mergeCell ref="E36:G36"/>
    <mergeCell ref="H36:I36"/>
    <mergeCell ref="J36:K36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2023-05-31T13:05:29Z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