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Критериум!$A$1:$Q$44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3" i="91" l="1"/>
  <c r="O44" i="91" l="1"/>
  <c r="N33" i="91" l="1"/>
  <c r="H44" i="91" l="1"/>
  <c r="E44" i="91"/>
  <c r="Q34" i="91" s="1"/>
  <c r="Q30" i="91" l="1"/>
  <c r="N32" i="91"/>
  <c r="N36" i="91"/>
  <c r="N35" i="91"/>
  <c r="N34" i="91"/>
  <c r="N31" i="91" l="1"/>
  <c r="N30" i="91" s="1"/>
  <c r="Q35" i="91"/>
  <c r="Q33" i="91"/>
  <c r="Q32" i="91"/>
  <c r="Q31" i="91"/>
  <c r="Q29" i="91"/>
  <c r="N24" i="91" l="1"/>
  <c r="N25" i="91"/>
  <c r="N26" i="91"/>
</calcChain>
</file>

<file path=xl/sharedStrings.xml><?xml version="1.0" encoding="utf-8"?>
<sst xmlns="http://schemas.openxmlformats.org/spreadsheetml/2006/main" count="88" uniqueCount="80">
  <si>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</si>
  <si>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</si>
  <si>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</si>
  <si>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</si>
  <si>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</si>
  <si>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</si>
  <si>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</si>
  <si>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</si>
  <si>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</si>
  <si>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</si>
  <si>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</si>
  <si>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</si>
  <si>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</si>
  <si>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</si>
  <si>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</si>
  <si>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</si>
  <si>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</si>
  <si>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</si>
  <si>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</si>
  <si>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</si>
  <si>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</si>
  <si>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</si>
  <si>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</si>
  <si>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</si>
  <si>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</si>
  <si>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</si>
  <si>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</si>
  <si>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</si>
  <si>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</si>
  <si>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</si>
  <si>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</si>
  <si>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</si>
  <si>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</si>
  <si>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</si>
  <si>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</si>
  <si>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</si>
  <si>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</si>
  <si>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</si>
  <si>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1 СР</t>
  </si>
  <si>
    <t>Место на основном финише</t>
  </si>
  <si>
    <t>UCI ID</t>
  </si>
  <si>
    <t/>
  </si>
  <si>
    <t>2 СР</t>
  </si>
  <si>
    <t>3 СР</t>
  </si>
  <si>
    <t>Лимит времени</t>
  </si>
  <si>
    <t xml:space="preserve">МАКСИМАЛЬНЫЙ ПЕРЕПАД (HD)(м): </t>
  </si>
  <si>
    <t xml:space="preserve">СУММА ПОЛОЖИТЕЛЬНЫХ ПЕРЕПАДОВ ВЫСОТЫ НА ДИСТАНЦИИ (ТС)(м): </t>
  </si>
  <si>
    <t>ВСЕРОССИЙСКИЕ СОРЕВНОВАНИЯ</t>
  </si>
  <si>
    <t>МЕСТО ПРОВЕДЕНИЯ: г. Чита</t>
  </si>
  <si>
    <t>ДАТА ПРОВЕДЕНИЯ: 22 сентября 2021 года</t>
  </si>
  <si>
    <t>Министерство физической культуры и спорта Забайкальского края</t>
  </si>
  <si>
    <t>Федерация велосипедного спорта Забайкальского края</t>
  </si>
  <si>
    <t>ЖЕРЕБЦОВА М.С. (ВК, г. ЧИТА)</t>
  </si>
  <si>
    <t>КЛЮЧНИКОВА О.А. (ВК, г. ЧИТА)</t>
  </si>
  <si>
    <t>СТАРОДУБЦЕВ А.В. (ВК, Г. ХАБАРОВСК)</t>
  </si>
  <si>
    <t>№ ЕКП 2021: 33281</t>
  </si>
  <si>
    <t>Температура: +12</t>
  </si>
  <si>
    <t xml:space="preserve">Влажность: </t>
  </si>
  <si>
    <t xml:space="preserve">Осадки: </t>
  </si>
  <si>
    <t xml:space="preserve">Ветер: </t>
  </si>
  <si>
    <t>СУДЬЯ НА ФИНИШЕ</t>
  </si>
  <si>
    <t>шоссе - критериум 20-40 км</t>
  </si>
  <si>
    <t>№ ВРВС: 0080721811С</t>
  </si>
  <si>
    <t>НАЗВАНИЕ ТРАССЫ / РЕГ. НОМЕР: пр. Жукова Г.К.</t>
  </si>
  <si>
    <t>Хабаровский край, Забайкальский край</t>
  </si>
  <si>
    <t>Юниорки 17-18 лет</t>
  </si>
  <si>
    <t xml:space="preserve">2,0 км/10 </t>
  </si>
  <si>
    <t xml:space="preserve">НАЧАЛО ГОНКИ: 13ч 50м </t>
  </si>
  <si>
    <t>ОКОНЧАНИЕ ГОНКИ: 14ч 40м</t>
  </si>
  <si>
    <t>СИМАКОВА Алена</t>
  </si>
  <si>
    <t>05.11.2004</t>
  </si>
  <si>
    <t>САФОНОВА Алина</t>
  </si>
  <si>
    <t>26.06.2004</t>
  </si>
  <si>
    <t>Кемеровская область</t>
  </si>
  <si>
    <t>ИВАНОВА Марианна</t>
  </si>
  <si>
    <t>06.04.2004</t>
  </si>
  <si>
    <t>Хабаровский край</t>
  </si>
  <si>
    <t>ПОЛУДНИЦЫНА Диана</t>
  </si>
  <si>
    <t>14.07.2003</t>
  </si>
  <si>
    <t>Забайкальский край, Иркутская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</si>
</sst>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/>
  </cellStyleXfs>
  <cellXfs count="149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1" fontId="17" fillId="0" borderId="1" xfId="9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7" fillId="0" borderId="1" xfId="9" applyNumberFormat="1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4" fillId="3" borderId="1" xfId="3" applyFont="1" applyFill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3" borderId="35" xfId="3" applyFont="1" applyFill="1" applyBorder="1" applyAlignment="1">
      <alignment horizontal="center" vertical="center" wrapText="1"/>
    </xf>
    <xf numFmtId="0" fontId="17" fillId="0" borderId="35" xfId="8" applyFont="1" applyFill="1" applyBorder="1" applyAlignment="1">
      <alignment vertical="center" wrapText="1"/>
    </xf>
    <xf numFmtId="14" fontId="17" fillId="0" borderId="35" xfId="9" applyNumberFormat="1" applyFont="1" applyFill="1" applyBorder="1" applyAlignment="1">
      <alignment horizontal="center" vertical="center" wrapText="1"/>
    </xf>
    <xf numFmtId="164" fontId="14" fillId="0" borderId="35" xfId="0" applyNumberFormat="1" applyFont="1" applyFill="1" applyBorder="1" applyAlignment="1">
      <alignment horizontal="center" vertical="center" wrapText="1"/>
    </xf>
    <xf numFmtId="1" fontId="17" fillId="0" borderId="35" xfId="9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 applyProtection="1">
      <alignment horizontal="center" vertical="center"/>
    </xf>
    <xf numFmtId="0" fontId="14" fillId="0" borderId="36" xfId="0" applyNumberFormat="1" applyFont="1" applyFill="1" applyBorder="1" applyAlignment="1" applyProtection="1">
      <alignment horizontal="center" vertical="center"/>
    </xf>
    <xf numFmtId="49" fontId="11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0" fontId="17" fillId="0" borderId="1" xfId="9" applyFont="1" applyFill="1" applyBorder="1" applyAlignment="1">
      <alignment horizontal="center" vertical="center" wrapText="1"/>
    </xf>
    <xf numFmtId="0" fontId="17" fillId="0" borderId="35" xfId="9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1" fillId="3" borderId="5" xfId="4" applyFont="1" applyFill="1" applyBorder="1" applyAlignment="1">
      <alignment horizontal="right" vertical="center"/>
    </xf>
    <xf numFmtId="0" fontId="11" fillId="3" borderId="30" xfId="4" applyFont="1" applyFill="1" applyBorder="1" applyAlignment="1">
      <alignment horizontal="right" vertical="center"/>
    </xf>
    <xf numFmtId="0" fontId="14" fillId="3" borderId="21" xfId="0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right" vertical="center"/>
    </xf>
    <xf numFmtId="0" fontId="13" fillId="3" borderId="15" xfId="0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0" fillId="2" borderId="32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0" fillId="2" borderId="32" xfId="3" applyNumberFormat="1" applyFont="1" applyFill="1" applyBorder="1" applyAlignment="1">
      <alignment horizontal="center" vertical="center" wrapText="1"/>
    </xf>
    <xf numFmtId="14" fontId="10" fillId="2" borderId="1" xfId="3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32657</xdr:rowOff>
    </xdr:from>
    <xdr:to>
      <xdr:col>1</xdr:col>
      <xdr:colOff>476251</xdr:colOff>
      <xdr:row>3</xdr:row>
      <xdr:rowOff>27215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7"/>
          <a:ext cx="862696" cy="851808"/>
        </a:xfrm>
        <a:prstGeom prst="rect">
          <a:avLst/>
        </a:prstGeom>
      </xdr:spPr>
    </xdr:pic>
    <xdr:clientData/>
  </xdr:twoCellAnchor>
  <xdr:twoCellAnchor editAs="oneCell">
    <xdr:from>
      <xdr:col>2</xdr:col>
      <xdr:colOff>267517</xdr:colOff>
      <xdr:row>0</xdr:row>
      <xdr:rowOff>57151</xdr:rowOff>
    </xdr:from>
    <xdr:to>
      <xdr:col>3</xdr:col>
      <xdr:colOff>625929</xdr:colOff>
      <xdr:row>3</xdr:row>
      <xdr:rowOff>54428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838" y="57151"/>
          <a:ext cx="1365341" cy="854527"/>
        </a:xfrm>
        <a:prstGeom prst="rect">
          <a:avLst/>
        </a:prstGeom>
      </xdr:spPr>
    </xdr:pic>
    <xdr:clientData/>
  </xdr:twoCellAnchor>
  <xdr:oneCellAnchor>
    <xdr:from>
      <xdr:col>15</xdr:col>
      <xdr:colOff>154847</xdr:colOff>
      <xdr:row>0</xdr:row>
      <xdr:rowOff>81642</xdr:rowOff>
    </xdr:from>
    <xdr:ext cx="1966352" cy="816429"/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5168" y="81642"/>
          <a:ext cx="1966352" cy="816429"/>
        </a:xfrm>
        <a:prstGeom prst="rect">
          <a:avLst/>
        </a:prstGeom>
      </xdr:spPr>
    </xdr:pic>
    <xdr:clientData/>
  </xdr:oneCellAnchor>
  <xdr:oneCellAnchor>
    <xdr:from>
      <xdr:col>5</xdr:col>
      <xdr:colOff>340179</xdr:colOff>
      <xdr:row>38</xdr:row>
      <xdr:rowOff>95250</xdr:rowOff>
    </xdr:from>
    <xdr:ext cx="1307165" cy="427568"/>
    <xdr:pic>
      <xdr:nvPicPr>
        <xdr:cNvPr id="11" name="Picture 5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21229" b="9296"/>
        <a:stretch/>
      </xdr:blipFill>
      <xdr:spPr>
        <a:xfrm>
          <a:off x="4966608" y="9525000"/>
          <a:ext cx="1307165" cy="427568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38</xdr:row>
      <xdr:rowOff>146653</xdr:rowOff>
    </xdr:from>
    <xdr:ext cx="1213424" cy="412750"/>
    <xdr:pic>
      <xdr:nvPicPr>
        <xdr:cNvPr id="12" name="Picture 6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30536" b="3003"/>
        <a:stretch/>
      </xdr:blipFill>
      <xdr:spPr>
        <a:xfrm>
          <a:off x="8274656" y="9576403"/>
          <a:ext cx="1213424" cy="412750"/>
        </a:xfrm>
        <a:prstGeom prst="rect">
          <a:avLst/>
        </a:prstGeom>
      </xdr:spPr>
    </xdr:pic>
    <xdr:clientData/>
  </xdr:oneCellAnchor>
  <xdr:oneCellAnchor>
    <xdr:from>
      <xdr:col>15</xdr:col>
      <xdr:colOff>462644</xdr:colOff>
      <xdr:row>38</xdr:row>
      <xdr:rowOff>137582</xdr:rowOff>
    </xdr:from>
    <xdr:ext cx="748393" cy="381000"/>
    <xdr:pic>
      <xdr:nvPicPr>
        <xdr:cNvPr id="13" name="Picture 21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15799" t="36282" r="76837" b="24644"/>
        <a:stretch/>
      </xdr:blipFill>
      <xdr:spPr>
        <a:xfrm>
          <a:off x="11742965" y="9567332"/>
          <a:ext cx="748393" cy="381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view="pageBreakPreview" topLeftCell="A7" zoomScale="70" zoomScaleNormal="90" zoomScaleSheetLayoutView="70" workbookViewId="0">
      <selection activeCell="O24" sqref="O24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5.140625" style="11" customWidth="1"/>
    <col min="4" max="4" width="27.140625" style="1" customWidth="1"/>
    <col min="5" max="5" width="12.28515625" style="62" customWidth="1"/>
    <col min="6" max="6" width="8.85546875" style="1" customWidth="1"/>
    <col min="7" max="7" width="25.28515625" style="1" customWidth="1"/>
    <col min="8" max="12" width="7.5703125" style="1" customWidth="1"/>
    <col min="13" max="13" width="19.28515625" style="1" customWidth="1"/>
    <col min="14" max="14" width="11.28515625" style="1" customWidth="1"/>
    <col min="15" max="15" width="10.42578125" style="1" customWidth="1"/>
    <col min="16" max="16" width="14.42578125" style="1" customWidth="1"/>
    <col min="17" max="17" width="18.7109375" style="1" customWidth="1"/>
    <col min="18" max="16384" width="9.140625" style="1"/>
  </cols>
  <sheetData>
    <row r="1" spans="1:17" ht="22.5" customHeight="1" x14ac:dyDescent="0.2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22.5" customHeight="1" x14ac:dyDescent="0.2">
      <c r="A2" s="104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22.5" customHeight="1" x14ac:dyDescent="0.2">
      <c r="A3" s="104" t="s">
        <v>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22.5" customHeight="1" x14ac:dyDescent="0.2">
      <c r="A4" s="104" t="s">
        <v>51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9" customHeight="1" x14ac:dyDescent="0.2">
      <c r="A5" s="121" t="s">
        <v>41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s="2" customFormat="1" ht="20.25" customHeight="1" x14ac:dyDescent="0.2">
      <c r="A6" s="107" t="s">
        <v>47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s="2" customFormat="1" ht="18" customHeight="1" x14ac:dyDescent="0.2">
      <c r="A7" s="108" t="s">
        <v>16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7" s="2" customFormat="1" ht="4.5" customHeight="1" thickBot="1" x14ac:dyDescent="0.25">
      <c r="A8" s="108" t="s">
        <v>41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24" customHeight="1" thickTop="1" x14ac:dyDescent="0.2">
      <c r="A9" s="109" t="s">
        <v>22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1"/>
    </row>
    <row r="10" spans="1:17" ht="18" customHeight="1" x14ac:dyDescent="0.2">
      <c r="A10" s="143" t="s">
        <v>61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5"/>
    </row>
    <row r="11" spans="1:17" ht="19.5" customHeight="1" x14ac:dyDescent="0.2">
      <c r="A11" s="143" t="s">
        <v>65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5"/>
    </row>
    <row r="12" spans="1:17" ht="8.25" customHeight="1" x14ac:dyDescent="0.2">
      <c r="A12" s="135" t="s">
        <v>41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</row>
    <row r="13" spans="1:17" ht="15.75" x14ac:dyDescent="0.2">
      <c r="A13" s="94" t="s">
        <v>48</v>
      </c>
      <c r="B13" s="16"/>
      <c r="C13" s="50"/>
      <c r="D13" s="49"/>
      <c r="E13" s="51"/>
      <c r="F13" s="4"/>
      <c r="G13" s="95" t="s">
        <v>67</v>
      </c>
      <c r="H13" s="4"/>
      <c r="I13" s="4"/>
      <c r="J13" s="4"/>
      <c r="K13" s="4"/>
      <c r="L13" s="4"/>
      <c r="M13" s="4"/>
      <c r="N13" s="4"/>
      <c r="O13" s="4"/>
      <c r="P13" s="39"/>
      <c r="Q13" s="40" t="s">
        <v>62</v>
      </c>
    </row>
    <row r="14" spans="1:17" ht="15.75" x14ac:dyDescent="0.2">
      <c r="A14" s="14" t="s">
        <v>49</v>
      </c>
      <c r="B14" s="10"/>
      <c r="C14" s="10"/>
      <c r="D14" s="64"/>
      <c r="E14" s="52"/>
      <c r="F14" s="5"/>
      <c r="G14" s="96" t="s">
        <v>68</v>
      </c>
      <c r="H14" s="5"/>
      <c r="I14" s="5"/>
      <c r="J14" s="5"/>
      <c r="K14" s="5"/>
      <c r="L14" s="5"/>
      <c r="M14" s="5"/>
      <c r="N14" s="5"/>
      <c r="O14" s="5"/>
      <c r="P14" s="41"/>
      <c r="Q14" s="101" t="s">
        <v>55</v>
      </c>
    </row>
    <row r="15" spans="1:17" ht="15" x14ac:dyDescent="0.2">
      <c r="A15" s="114" t="s">
        <v>9</v>
      </c>
      <c r="B15" s="115"/>
      <c r="C15" s="115"/>
      <c r="D15" s="115"/>
      <c r="E15" s="115"/>
      <c r="F15" s="115"/>
      <c r="G15" s="116"/>
      <c r="H15" s="117" t="s">
        <v>1</v>
      </c>
      <c r="I15" s="115"/>
      <c r="J15" s="115"/>
      <c r="K15" s="115"/>
      <c r="L15" s="115"/>
      <c r="M15" s="115"/>
      <c r="N15" s="115"/>
      <c r="O15" s="115"/>
      <c r="P15" s="115"/>
      <c r="Q15" s="118"/>
    </row>
    <row r="16" spans="1:17" ht="15" x14ac:dyDescent="0.2">
      <c r="A16" s="15" t="s">
        <v>18</v>
      </c>
      <c r="B16" s="29"/>
      <c r="C16" s="29"/>
      <c r="D16" s="8"/>
      <c r="E16" s="53"/>
      <c r="F16" s="8"/>
      <c r="G16" s="9" t="s">
        <v>41</v>
      </c>
      <c r="H16" s="146" t="s">
        <v>63</v>
      </c>
      <c r="I16" s="147"/>
      <c r="J16" s="147"/>
      <c r="K16" s="147"/>
      <c r="L16" s="147"/>
      <c r="M16" s="147"/>
      <c r="N16" s="147"/>
      <c r="O16" s="147"/>
      <c r="P16" s="147"/>
      <c r="Q16" s="148"/>
    </row>
    <row r="17" spans="1:17" ht="15" x14ac:dyDescent="0.2">
      <c r="A17" s="15" t="s">
        <v>19</v>
      </c>
      <c r="B17" s="23"/>
      <c r="C17" s="23"/>
      <c r="D17" s="6"/>
      <c r="E17" s="54"/>
      <c r="F17" s="6"/>
      <c r="G17" s="97" t="s">
        <v>52</v>
      </c>
      <c r="H17" s="146" t="s">
        <v>45</v>
      </c>
      <c r="I17" s="147"/>
      <c r="J17" s="147"/>
      <c r="K17" s="147"/>
      <c r="L17" s="147"/>
      <c r="M17" s="147"/>
      <c r="N17" s="147"/>
      <c r="O17" s="147"/>
      <c r="P17" s="147"/>
      <c r="Q17" s="148"/>
    </row>
    <row r="18" spans="1:17" ht="15" x14ac:dyDescent="0.2">
      <c r="A18" s="15" t="s">
        <v>20</v>
      </c>
      <c r="B18" s="29"/>
      <c r="C18" s="29"/>
      <c r="D18" s="7"/>
      <c r="E18" s="53"/>
      <c r="F18" s="8"/>
      <c r="G18" s="97" t="s">
        <v>53</v>
      </c>
      <c r="H18" s="146" t="s">
        <v>46</v>
      </c>
      <c r="I18" s="147"/>
      <c r="J18" s="147"/>
      <c r="K18" s="147"/>
      <c r="L18" s="147"/>
      <c r="M18" s="147"/>
      <c r="N18" s="147"/>
      <c r="O18" s="147"/>
      <c r="P18" s="147"/>
      <c r="Q18" s="148"/>
    </row>
    <row r="19" spans="1:17" ht="16.5" thickBot="1" x14ac:dyDescent="0.25">
      <c r="A19" s="32" t="s">
        <v>15</v>
      </c>
      <c r="B19" s="21"/>
      <c r="C19" s="21"/>
      <c r="D19" s="20"/>
      <c r="E19" s="55"/>
      <c r="F19" s="31"/>
      <c r="G19" s="98" t="s">
        <v>54</v>
      </c>
      <c r="H19" s="33" t="s">
        <v>37</v>
      </c>
      <c r="I19" s="34"/>
      <c r="J19" s="34"/>
      <c r="K19" s="34"/>
      <c r="L19" s="34"/>
      <c r="M19" s="19"/>
      <c r="N19" s="99">
        <v>20</v>
      </c>
      <c r="O19" s="19"/>
      <c r="P19" s="31"/>
      <c r="Q19" s="100" t="s">
        <v>66</v>
      </c>
    </row>
    <row r="20" spans="1:17" ht="6.75" customHeight="1" thickTop="1" thickBot="1" x14ac:dyDescent="0.25">
      <c r="A20" s="18"/>
      <c r="B20" s="17"/>
      <c r="C20" s="17"/>
      <c r="D20" s="18"/>
      <c r="E20" s="5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s="30" customFormat="1" ht="21.75" customHeight="1" thickTop="1" x14ac:dyDescent="0.2">
      <c r="A21" s="119" t="s">
        <v>7</v>
      </c>
      <c r="B21" s="105" t="s">
        <v>12</v>
      </c>
      <c r="C21" s="105" t="s">
        <v>40</v>
      </c>
      <c r="D21" s="105" t="s">
        <v>2</v>
      </c>
      <c r="E21" s="112" t="s">
        <v>36</v>
      </c>
      <c r="F21" s="105" t="s">
        <v>8</v>
      </c>
      <c r="G21" s="105" t="s">
        <v>13</v>
      </c>
      <c r="H21" s="138" t="s">
        <v>17</v>
      </c>
      <c r="I21" s="138"/>
      <c r="J21" s="138"/>
      <c r="K21" s="138"/>
      <c r="L21" s="138"/>
      <c r="M21" s="105" t="s">
        <v>39</v>
      </c>
      <c r="N21" s="105" t="s">
        <v>25</v>
      </c>
      <c r="O21" s="105" t="s">
        <v>26</v>
      </c>
      <c r="P21" s="139" t="s">
        <v>24</v>
      </c>
      <c r="Q21" s="141" t="s">
        <v>14</v>
      </c>
    </row>
    <row r="22" spans="1:17" s="30" customFormat="1" ht="18" customHeight="1" x14ac:dyDescent="0.2">
      <c r="A22" s="120"/>
      <c r="B22" s="106"/>
      <c r="C22" s="106"/>
      <c r="D22" s="106"/>
      <c r="E22" s="113"/>
      <c r="F22" s="106"/>
      <c r="G22" s="106"/>
      <c r="H22" s="93">
        <v>1</v>
      </c>
      <c r="I22" s="93">
        <v>2</v>
      </c>
      <c r="J22" s="93">
        <v>3</v>
      </c>
      <c r="K22" s="93">
        <v>4</v>
      </c>
      <c r="L22" s="93">
        <v>5</v>
      </c>
      <c r="M22" s="106"/>
      <c r="N22" s="106"/>
      <c r="O22" s="106"/>
      <c r="P22" s="140"/>
      <c r="Q22" s="142"/>
    </row>
    <row r="23" spans="1:17" s="3" customFormat="1" ht="36.75" customHeight="1" x14ac:dyDescent="0.2">
      <c r="A23" s="35">
        <v>1</v>
      </c>
      <c r="B23" s="36">
        <v>83</v>
      </c>
      <c r="C23" s="63">
        <v>10092428553</v>
      </c>
      <c r="D23" s="37" t="s">
        <v>69</v>
      </c>
      <c r="E23" s="57" t="s">
        <v>70</v>
      </c>
      <c r="F23" s="38" t="s">
        <v>33</v>
      </c>
      <c r="G23" s="91" t="s">
        <v>64</v>
      </c>
      <c r="H23" s="26">
        <v>5</v>
      </c>
      <c r="I23" s="26">
        <v>5</v>
      </c>
      <c r="J23" s="26">
        <v>5</v>
      </c>
      <c r="K23" s="26">
        <v>5</v>
      </c>
      <c r="L23" s="26">
        <v>5</v>
      </c>
      <c r="M23" s="26">
        <v>1</v>
      </c>
      <c r="N23" s="26">
        <f>SUM(H23:L23)</f>
        <v>25</v>
      </c>
      <c r="O23" s="26"/>
      <c r="P23" s="27"/>
      <c r="Q23" s="28"/>
    </row>
    <row r="24" spans="1:17" s="3" customFormat="1" ht="36.75" customHeight="1" x14ac:dyDescent="0.2">
      <c r="A24" s="35">
        <v>2</v>
      </c>
      <c r="B24" s="36">
        <v>86</v>
      </c>
      <c r="C24" s="63">
        <v>10120236736</v>
      </c>
      <c r="D24" s="37" t="s">
        <v>71</v>
      </c>
      <c r="E24" s="57" t="s">
        <v>72</v>
      </c>
      <c r="F24" s="38" t="s">
        <v>43</v>
      </c>
      <c r="G24" s="91" t="s">
        <v>73</v>
      </c>
      <c r="H24" s="26">
        <v>3</v>
      </c>
      <c r="I24" s="26">
        <v>3</v>
      </c>
      <c r="J24" s="26">
        <v>3</v>
      </c>
      <c r="K24" s="26">
        <v>3</v>
      </c>
      <c r="L24" s="26">
        <v>3</v>
      </c>
      <c r="M24" s="26">
        <v>2</v>
      </c>
      <c r="N24" s="26">
        <f>SUM(H24:L24)</f>
        <v>15</v>
      </c>
      <c r="O24" s="26"/>
      <c r="P24" s="27"/>
      <c r="Q24" s="28"/>
    </row>
    <row r="25" spans="1:17" s="3" customFormat="1" ht="36.75" customHeight="1" x14ac:dyDescent="0.2">
      <c r="A25" s="35">
        <v>3</v>
      </c>
      <c r="B25" s="36">
        <v>84</v>
      </c>
      <c r="C25" s="63">
        <v>10092004581</v>
      </c>
      <c r="D25" s="37" t="s">
        <v>74</v>
      </c>
      <c r="E25" s="57" t="s">
        <v>75</v>
      </c>
      <c r="F25" s="38" t="s">
        <v>33</v>
      </c>
      <c r="G25" s="91" t="s">
        <v>76</v>
      </c>
      <c r="H25" s="26">
        <v>2</v>
      </c>
      <c r="I25" s="26">
        <v>2</v>
      </c>
      <c r="J25" s="26">
        <v>2</v>
      </c>
      <c r="K25" s="26">
        <v>2</v>
      </c>
      <c r="L25" s="26">
        <v>2</v>
      </c>
      <c r="M25" s="26">
        <v>3</v>
      </c>
      <c r="N25" s="26">
        <f>SUM(H25:L25)</f>
        <v>10</v>
      </c>
      <c r="O25" s="26"/>
      <c r="P25" s="27"/>
      <c r="Q25" s="28"/>
    </row>
    <row r="26" spans="1:17" s="3" customFormat="1" ht="36.75" customHeight="1" thickBot="1" x14ac:dyDescent="0.25">
      <c r="A26" s="77">
        <v>4</v>
      </c>
      <c r="B26" s="78">
        <v>85</v>
      </c>
      <c r="C26" s="79">
        <v>10079774905</v>
      </c>
      <c r="D26" s="80" t="s">
        <v>77</v>
      </c>
      <c r="E26" s="81" t="s">
        <v>78</v>
      </c>
      <c r="F26" s="82" t="s">
        <v>33</v>
      </c>
      <c r="G26" s="92" t="s">
        <v>79</v>
      </c>
      <c r="H26" s="83">
        <v>1</v>
      </c>
      <c r="I26" s="83">
        <v>1</v>
      </c>
      <c r="J26" s="83">
        <v>1</v>
      </c>
      <c r="K26" s="83">
        <v>1</v>
      </c>
      <c r="L26" s="83">
        <v>1</v>
      </c>
      <c r="M26" s="83">
        <v>4</v>
      </c>
      <c r="N26" s="83">
        <f>SUM(H26:L26)</f>
        <v>5</v>
      </c>
      <c r="O26" s="83"/>
      <c r="P26" s="84"/>
      <c r="Q26" s="85"/>
    </row>
    <row r="27" spans="1:17" ht="8.25" customHeight="1" thickTop="1" thickBot="1" x14ac:dyDescent="0.25">
      <c r="A27" s="18"/>
      <c r="B27" s="17"/>
      <c r="C27" s="17"/>
      <c r="D27" s="18"/>
      <c r="E27" s="56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5.75" thickTop="1" x14ac:dyDescent="0.2">
      <c r="A28" s="124" t="s">
        <v>5</v>
      </c>
      <c r="B28" s="122"/>
      <c r="C28" s="122"/>
      <c r="D28" s="122"/>
      <c r="E28" s="76"/>
      <c r="F28" s="76"/>
      <c r="G28" s="76"/>
      <c r="H28" s="122" t="s">
        <v>6</v>
      </c>
      <c r="I28" s="122"/>
      <c r="J28" s="122"/>
      <c r="K28" s="122"/>
      <c r="L28" s="122"/>
      <c r="M28" s="122"/>
      <c r="N28" s="122"/>
      <c r="O28" s="122"/>
      <c r="P28" s="122"/>
      <c r="Q28" s="123"/>
    </row>
    <row r="29" spans="1:17" ht="15" x14ac:dyDescent="0.2">
      <c r="A29" s="102" t="s">
        <v>56</v>
      </c>
      <c r="B29" s="23"/>
      <c r="C29" s="73"/>
      <c r="D29" s="16"/>
      <c r="E29" s="58"/>
      <c r="F29" s="16"/>
      <c r="G29" s="43"/>
      <c r="M29" s="24" t="s">
        <v>34</v>
      </c>
      <c r="N29" s="103">
        <v>3</v>
      </c>
      <c r="O29" s="42"/>
      <c r="P29" s="86" t="s">
        <v>32</v>
      </c>
      <c r="Q29" s="87">
        <f>COUNTIF(F$21:F137,"ЗМС")</f>
        <v>0</v>
      </c>
    </row>
    <row r="30" spans="1:17" ht="15" x14ac:dyDescent="0.2">
      <c r="A30" s="102" t="s">
        <v>57</v>
      </c>
      <c r="B30" s="23"/>
      <c r="C30" s="74"/>
      <c r="D30" s="22"/>
      <c r="E30" s="59"/>
      <c r="F30" s="22"/>
      <c r="G30" s="44"/>
      <c r="M30" s="24" t="s">
        <v>27</v>
      </c>
      <c r="N30" s="89">
        <f>N31+N36</f>
        <v>4</v>
      </c>
      <c r="O30" s="12"/>
      <c r="P30" s="86" t="s">
        <v>21</v>
      </c>
      <c r="Q30" s="87">
        <f>COUNTIF(F$20:F136,"МСМК")</f>
        <v>0</v>
      </c>
    </row>
    <row r="31" spans="1:17" ht="15" x14ac:dyDescent="0.2">
      <c r="A31" s="102" t="s">
        <v>58</v>
      </c>
      <c r="B31" s="23"/>
      <c r="C31" s="47"/>
      <c r="D31" s="22"/>
      <c r="E31" s="59"/>
      <c r="F31" s="22"/>
      <c r="G31" s="44"/>
      <c r="M31" s="24" t="s">
        <v>28</v>
      </c>
      <c r="N31" s="89">
        <f>N32+N33+N35</f>
        <v>4</v>
      </c>
      <c r="O31" s="12"/>
      <c r="P31" s="86" t="s">
        <v>23</v>
      </c>
      <c r="Q31" s="87">
        <f>COUNTIF(F$20:F26,"МС")</f>
        <v>0</v>
      </c>
    </row>
    <row r="32" spans="1:17" ht="15" x14ac:dyDescent="0.2">
      <c r="A32" s="102" t="s">
        <v>59</v>
      </c>
      <c r="B32" s="23"/>
      <c r="C32" s="47"/>
      <c r="D32" s="22"/>
      <c r="E32" s="59"/>
      <c r="F32" s="22"/>
      <c r="G32" s="44"/>
      <c r="M32" s="24" t="s">
        <v>29</v>
      </c>
      <c r="N32" s="89">
        <f>COUNT(A23:A26)</f>
        <v>4</v>
      </c>
      <c r="O32" s="12"/>
      <c r="P32" s="86" t="s">
        <v>33</v>
      </c>
      <c r="Q32" s="87">
        <f>COUNTIF(F$19:F26,"КМС")</f>
        <v>3</v>
      </c>
    </row>
    <row r="33" spans="1:17" ht="15" x14ac:dyDescent="0.2">
      <c r="A33" s="45"/>
      <c r="B33" s="6"/>
      <c r="C33" s="75"/>
      <c r="D33" s="22"/>
      <c r="E33" s="59"/>
      <c r="F33" s="22"/>
      <c r="G33" s="44"/>
      <c r="M33" s="24" t="s">
        <v>30</v>
      </c>
      <c r="N33" s="89">
        <f>COUNTIF(A23:A26,"НФ")</f>
        <v>0</v>
      </c>
      <c r="O33" s="12"/>
      <c r="P33" s="86" t="s">
        <v>38</v>
      </c>
      <c r="Q33" s="87">
        <f>COUNTIF(F$22:F138,"1 СР")</f>
        <v>0</v>
      </c>
    </row>
    <row r="34" spans="1:17" ht="15" x14ac:dyDescent="0.2">
      <c r="A34" s="45"/>
      <c r="B34" s="6"/>
      <c r="C34" s="75"/>
      <c r="D34" s="22"/>
      <c r="E34" s="59"/>
      <c r="F34" s="22"/>
      <c r="G34" s="44"/>
      <c r="M34" s="86" t="s">
        <v>44</v>
      </c>
      <c r="N34" s="90">
        <f>COUNTIF(A23:A26,"ЛИМ")</f>
        <v>0</v>
      </c>
      <c r="O34" s="12"/>
      <c r="P34" s="86" t="s">
        <v>42</v>
      </c>
      <c r="Q34" s="87">
        <f>COUNTIF(F$19:F136,"2 СР")</f>
        <v>0</v>
      </c>
    </row>
    <row r="35" spans="1:17" ht="15" x14ac:dyDescent="0.2">
      <c r="A35" s="25"/>
      <c r="B35" s="23"/>
      <c r="C35" s="47"/>
      <c r="D35" s="22"/>
      <c r="E35" s="59"/>
      <c r="F35" s="22"/>
      <c r="G35" s="44"/>
      <c r="M35" s="24" t="s">
        <v>35</v>
      </c>
      <c r="N35" s="89">
        <f>COUNTIF(A23:A26,"ДСКВ")</f>
        <v>0</v>
      </c>
      <c r="O35" s="12"/>
      <c r="P35" s="86" t="s">
        <v>43</v>
      </c>
      <c r="Q35" s="87">
        <f>COUNTIF(F$21:F139,"3 СР")</f>
        <v>1</v>
      </c>
    </row>
    <row r="36" spans="1:17" ht="15" x14ac:dyDescent="0.2">
      <c r="A36" s="25"/>
      <c r="B36" s="23"/>
      <c r="C36" s="47"/>
      <c r="D36" s="22"/>
      <c r="E36" s="59"/>
      <c r="F36" s="22"/>
      <c r="G36" s="44"/>
      <c r="M36" s="24" t="s">
        <v>31</v>
      </c>
      <c r="N36" s="89">
        <f>COUNTIF(A23:A26,"НС")</f>
        <v>0</v>
      </c>
      <c r="O36" s="12"/>
      <c r="P36" s="86"/>
      <c r="Q36" s="88"/>
    </row>
    <row r="37" spans="1:17" ht="4.5" customHeight="1" x14ac:dyDescent="0.2">
      <c r="A37" s="45"/>
      <c r="B37" s="13"/>
      <c r="C37" s="13"/>
      <c r="D37" s="6"/>
      <c r="E37" s="60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46"/>
    </row>
    <row r="38" spans="1:17" ht="15.75" x14ac:dyDescent="0.2">
      <c r="A38" s="125" t="s">
        <v>3</v>
      </c>
      <c r="B38" s="126"/>
      <c r="C38" s="126"/>
      <c r="D38" s="126"/>
      <c r="E38" s="126" t="s">
        <v>11</v>
      </c>
      <c r="F38" s="126"/>
      <c r="G38" s="126"/>
      <c r="H38" s="126" t="s">
        <v>4</v>
      </c>
      <c r="I38" s="126"/>
      <c r="J38" s="126"/>
      <c r="K38" s="126"/>
      <c r="L38" s="126"/>
      <c r="M38" s="126"/>
      <c r="N38" s="126"/>
      <c r="O38" s="126" t="s">
        <v>60</v>
      </c>
      <c r="P38" s="126"/>
      <c r="Q38" s="127"/>
    </row>
    <row r="39" spans="1:17" s="71" customFormat="1" ht="15.75" x14ac:dyDescent="0.2">
      <c r="A39" s="67"/>
      <c r="B39" s="68"/>
      <c r="C39" s="68"/>
      <c r="D39" s="68"/>
      <c r="E39" s="68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70"/>
    </row>
    <row r="40" spans="1:17" s="71" customFormat="1" ht="15.75" x14ac:dyDescent="0.2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72"/>
    </row>
    <row r="41" spans="1:17" x14ac:dyDescent="0.2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66"/>
      <c r="N41" s="129"/>
      <c r="O41" s="129"/>
      <c r="P41" s="129"/>
      <c r="Q41" s="130"/>
    </row>
    <row r="42" spans="1:17" x14ac:dyDescent="0.2">
      <c r="A42" s="65"/>
      <c r="B42" s="66"/>
      <c r="C42" s="66"/>
      <c r="D42" s="66"/>
      <c r="E42" s="61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48"/>
    </row>
    <row r="43" spans="1:17" x14ac:dyDescent="0.2">
      <c r="A43" s="65"/>
      <c r="B43" s="66"/>
      <c r="C43" s="66"/>
      <c r="D43" s="66"/>
      <c r="E43" s="61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48"/>
    </row>
    <row r="44" spans="1:17" ht="16.5" thickBot="1" x14ac:dyDescent="0.25">
      <c r="A44" s="131" t="s">
        <v>41</v>
      </c>
      <c r="B44" s="132"/>
      <c r="C44" s="132"/>
      <c r="D44" s="132"/>
      <c r="E44" s="133" t="str">
        <f>G17</f>
        <v>ЖЕРЕБЦОВА М.С. (ВК, г. ЧИТА)</v>
      </c>
      <c r="F44" s="133"/>
      <c r="G44" s="133"/>
      <c r="H44" s="133" t="str">
        <f>G18</f>
        <v>КЛЮЧНИКОВА О.А. (ВК, г. ЧИТА)</v>
      </c>
      <c r="I44" s="133"/>
      <c r="J44" s="133"/>
      <c r="K44" s="133"/>
      <c r="L44" s="133"/>
      <c r="M44" s="133"/>
      <c r="N44" s="133"/>
      <c r="O44" s="132" t="str">
        <f>G19</f>
        <v>СТАРОДУБЦЕВ А.В. (ВК, Г. ХАБАРОВСК)</v>
      </c>
      <c r="P44" s="132"/>
      <c r="Q44" s="134"/>
    </row>
    <row r="45" spans="1:17" ht="13.5" thickTop="1" x14ac:dyDescent="0.2"/>
  </sheetData>
  <sortState ref="B23:AG32">
    <sortCondition descending="1" ref="N23:N32"/>
  </sortState>
  <mergeCells count="43">
    <mergeCell ref="A12:Q12"/>
    <mergeCell ref="B21:B22"/>
    <mergeCell ref="C21:C22"/>
    <mergeCell ref="A8:Q8"/>
    <mergeCell ref="H21:L21"/>
    <mergeCell ref="M21:M22"/>
    <mergeCell ref="N21:N22"/>
    <mergeCell ref="P21:P22"/>
    <mergeCell ref="Q21:Q22"/>
    <mergeCell ref="A10:Q10"/>
    <mergeCell ref="A11:Q11"/>
    <mergeCell ref="H16:Q16"/>
    <mergeCell ref="H17:Q17"/>
    <mergeCell ref="H18:Q18"/>
    <mergeCell ref="A41:E41"/>
    <mergeCell ref="F41:L41"/>
    <mergeCell ref="N41:Q41"/>
    <mergeCell ref="A44:D44"/>
    <mergeCell ref="E44:G44"/>
    <mergeCell ref="H44:N44"/>
    <mergeCell ref="O44:Q44"/>
    <mergeCell ref="H28:Q28"/>
    <mergeCell ref="A28:D28"/>
    <mergeCell ref="A38:D38"/>
    <mergeCell ref="E38:G38"/>
    <mergeCell ref="H38:N38"/>
    <mergeCell ref="O38:Q38"/>
    <mergeCell ref="A1:Q1"/>
    <mergeCell ref="A2:Q2"/>
    <mergeCell ref="A3:Q3"/>
    <mergeCell ref="A4:Q4"/>
    <mergeCell ref="O21:O22"/>
    <mergeCell ref="A6:Q6"/>
    <mergeCell ref="A7:Q7"/>
    <mergeCell ref="A9:Q9"/>
    <mergeCell ref="D21:D22"/>
    <mergeCell ref="E21:E22"/>
    <mergeCell ref="F21:F22"/>
    <mergeCell ref="G21:G22"/>
    <mergeCell ref="A15:G15"/>
    <mergeCell ref="H15:Q15"/>
    <mergeCell ref="A21:A22"/>
    <mergeCell ref="A5:Q5"/>
  </mergeCells>
  <conditionalFormatting sqref="M35:M37 M1:M14 M19:M33 M39:M43 M45:M1048576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68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ignoredErrors>
    <ignoredError sqref="N24:N2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2021-10-12T09:44:07Z</dcterms:modified>
</cp:coreProperties>
</file>