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 tabRatio="789"/>
  </bookViews>
  <sheets>
    <sheet name="групповая гонка" sheetId="94" r:id="rId1"/>
  </sheets>
  <definedNames>
    <definedName name="_xlnm.Print_Titles" localSheetId="0">'групповая гонка'!$21:$22</definedName>
    <definedName name="_xlnm.Print_Area" localSheetId="0">'групповая гонка'!$A$1:$L$97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7" i="94" l="1"/>
  <c r="J71" i="94" l="1"/>
  <c r="J72" i="94"/>
  <c r="J73" i="94"/>
  <c r="J74" i="94"/>
  <c r="J75" i="94"/>
  <c r="I71" i="94"/>
  <c r="I72" i="94"/>
  <c r="I73" i="94"/>
  <c r="I24" i="94"/>
  <c r="J23" i="94"/>
  <c r="L87" i="94" l="1"/>
  <c r="L86" i="94"/>
  <c r="L85" i="94"/>
  <c r="L84" i="94"/>
  <c r="H84" i="94"/>
  <c r="J39" i="94"/>
  <c r="J40" i="94"/>
  <c r="J41" i="94"/>
  <c r="J42" i="94"/>
  <c r="J43" i="94"/>
  <c r="J44" i="94"/>
  <c r="J45" i="94"/>
  <c r="J46" i="94"/>
  <c r="J47" i="94"/>
  <c r="J48" i="94"/>
  <c r="J49" i="94"/>
  <c r="J50" i="94"/>
  <c r="J51" i="94"/>
  <c r="J52" i="94"/>
  <c r="J53" i="94"/>
  <c r="J54" i="94"/>
  <c r="J55" i="94"/>
  <c r="J56" i="94"/>
  <c r="J57" i="94"/>
  <c r="J58" i="94"/>
  <c r="J59" i="94"/>
  <c r="J60" i="94"/>
  <c r="J61" i="94"/>
  <c r="J62" i="94"/>
  <c r="J63" i="94"/>
  <c r="J64" i="94"/>
  <c r="J65" i="94"/>
  <c r="J66" i="94"/>
  <c r="J67" i="94"/>
  <c r="J68" i="94"/>
  <c r="J69" i="94"/>
  <c r="J70" i="94"/>
  <c r="I39" i="94"/>
  <c r="I40" i="94"/>
  <c r="I41" i="94"/>
  <c r="I42" i="94"/>
  <c r="I43" i="94"/>
  <c r="I44" i="94"/>
  <c r="I45" i="94"/>
  <c r="I46" i="94"/>
  <c r="I47" i="94"/>
  <c r="I48" i="94"/>
  <c r="I49" i="94"/>
  <c r="I50" i="94"/>
  <c r="I51" i="94"/>
  <c r="I52" i="94"/>
  <c r="I53" i="94"/>
  <c r="I54" i="94"/>
  <c r="I55" i="94"/>
  <c r="I56" i="94"/>
  <c r="I57" i="94"/>
  <c r="I58" i="94"/>
  <c r="I59" i="94"/>
  <c r="I60" i="94"/>
  <c r="I61" i="94"/>
  <c r="I62" i="94"/>
  <c r="I63" i="94"/>
  <c r="I64" i="94"/>
  <c r="I65" i="94"/>
  <c r="I66" i="94"/>
  <c r="I67" i="94"/>
  <c r="I68" i="94"/>
  <c r="I69" i="94"/>
  <c r="I70" i="94"/>
  <c r="H86" i="94" l="1"/>
  <c r="J24" i="94"/>
  <c r="J26" i="94"/>
  <c r="J27" i="94"/>
  <c r="J28" i="94"/>
  <c r="J29" i="94"/>
  <c r="J30" i="94"/>
  <c r="J31" i="94"/>
  <c r="J32" i="94"/>
  <c r="J33" i="94"/>
  <c r="J34" i="94"/>
  <c r="J35" i="94"/>
  <c r="J36" i="94"/>
  <c r="J37" i="94"/>
  <c r="J38" i="94"/>
  <c r="J25" i="94"/>
  <c r="H97" i="94" l="1"/>
  <c r="E97" i="94"/>
  <c r="L83" i="94"/>
  <c r="L82" i="94"/>
  <c r="L81" i="94"/>
  <c r="H88" i="94"/>
  <c r="H87" i="94"/>
  <c r="H85" i="94"/>
  <c r="H83" i="94" l="1"/>
  <c r="H82" i="94" s="1"/>
  <c r="I35" i="94"/>
  <c r="I36" i="94"/>
  <c r="I37" i="94"/>
  <c r="I38" i="94"/>
  <c r="I25" i="94"/>
  <c r="I26" i="94"/>
  <c r="I27" i="94"/>
  <c r="I28" i="94"/>
  <c r="I29" i="94"/>
  <c r="I30" i="94"/>
  <c r="I31" i="94"/>
  <c r="I32" i="94"/>
  <c r="I33" i="94"/>
  <c r="I34" i="94"/>
</calcChain>
</file>

<file path=xl/sharedStrings.xml><?xml version="1.0" encoding="utf-8"?>
<sst xmlns="http://schemas.openxmlformats.org/spreadsheetml/2006/main" count="298" uniqueCount="191">
  <si>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</si>
  <si>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</si>
  <si>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</si>
  <si>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</si>
  <si>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</si>
  <si>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</si>
  <si>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</si>
  <si>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</si>
  <si>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</si>
  <si>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</si>
  <si>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</si>
  <si>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</si>
  <si>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</si>
  <si>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</si>
  <si>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</si>
  <si>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</si>
  <si>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</si>
  <si>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</si>
  <si>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</si>
  <si>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</si>
  <si>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</si>
  <si>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</si>
  <si>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</si>
  <si>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</si>
  <si>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</si>
  <si>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</si>
  <si>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</si>
  <si>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</si>
  <si>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</si>
  <si>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</si>
  <si>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</si>
  <si>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</si>
  <si>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</si>
  <si>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</si>
  <si>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</si>
  <si>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</si>
  <si>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</si>
  <si>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</si>
  <si>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ДИСТАНЦИЯ: ДЛИНА КРУГА/КРУГОВ</t>
  </si>
  <si>
    <t>1 СР</t>
  </si>
  <si>
    <t/>
  </si>
  <si>
    <t>ВСЕРОССИЙСКИЕ СОРЕВНОВАНИЯ</t>
  </si>
  <si>
    <t>Воронежская область</t>
  </si>
  <si>
    <t>2 СР</t>
  </si>
  <si>
    <t>3 СР</t>
  </si>
  <si>
    <t>Республика Адыгея</t>
  </si>
  <si>
    <t>НФ</t>
  </si>
  <si>
    <t>Лимит времени</t>
  </si>
  <si>
    <t xml:space="preserve">МАКСИМАЛЬНЫЙ ПЕРЕПАД (HD)(м): </t>
  </si>
  <si>
    <t xml:space="preserve">СУММА ПОЛОЖИТЕЛЬНЫХ ПЕРЕПАДОВ ВЫСОТЫ НА ДИСТАНЦИИ (ТС)(м): </t>
  </si>
  <si>
    <t>Юноши 15-16 лет</t>
  </si>
  <si>
    <t>ПЕРЕПЕЛИЦА Вадим</t>
  </si>
  <si>
    <t>03.10.2005</t>
  </si>
  <si>
    <t>12.07.2006</t>
  </si>
  <si>
    <t>02.02.2006</t>
  </si>
  <si>
    <t>ПОЛЕХИН Артем</t>
  </si>
  <si>
    <t>28.03.2006</t>
  </si>
  <si>
    <t>ХОВМЕНЕЦ Михаил</t>
  </si>
  <si>
    <t>21.11.2006</t>
  </si>
  <si>
    <t>29.06.2006</t>
  </si>
  <si>
    <t>ЖОГЛО Ефим</t>
  </si>
  <si>
    <t>КАТАРЖНОВ Михаил</t>
  </si>
  <si>
    <t>ГОЙДА Даниил</t>
  </si>
  <si>
    <t>Москва</t>
  </si>
  <si>
    <t>Ростовская область</t>
  </si>
  <si>
    <t>Министерство молодежной политики и спорта Саратовской области</t>
  </si>
  <si>
    <t>Саратовская региональная физкультурно-спортивная общественная организация</t>
  </si>
  <si>
    <t>"Федерация велосипедного спорта"</t>
  </si>
  <si>
    <t>НА КУБОК ЗМС СССР Ф.ТАРАЧКОВА</t>
  </si>
  <si>
    <t>МЕСТО ПРОВЕДЕНИЯ: г. Саратов</t>
  </si>
  <si>
    <t>НАЧАЛО ГОНКИ: 11ч 00м</t>
  </si>
  <si>
    <t>№ ЕКП 2021: 33267</t>
  </si>
  <si>
    <t>НАЗВАНИЕ ТРАССЫ / РЕГ. НОМЕР:  Саратовский район , дорога на село Сосновка</t>
  </si>
  <si>
    <t>ВОСТРУХИН М.Н. (ВК, г. САРАТОВ)</t>
  </si>
  <si>
    <t>ГАЙДАРЕНКО С.С. (1К, г. САРАТОВ)</t>
  </si>
  <si>
    <t>ТРУШИН Б.К. (ВК, г. САРАТОВ)</t>
  </si>
  <si>
    <t>ХАРЧЕНКО Никита</t>
  </si>
  <si>
    <t>21.02.2005</t>
  </si>
  <si>
    <t>Иркутская область</t>
  </si>
  <si>
    <t>БАРУШКО Никита</t>
  </si>
  <si>
    <t>28.08.2006</t>
  </si>
  <si>
    <t>ШИШКОВ Степан</t>
  </si>
  <si>
    <t>08.03.2005</t>
  </si>
  <si>
    <t>Саратовская область</t>
  </si>
  <si>
    <t>РОМАНОВ Андрей</t>
  </si>
  <si>
    <t>18.04.2005</t>
  </si>
  <si>
    <t>Нижегородская область</t>
  </si>
  <si>
    <t>ШУРПАЧ Ярослав</t>
  </si>
  <si>
    <t>28.04.2005</t>
  </si>
  <si>
    <t>07.09.2005</t>
  </si>
  <si>
    <t>АВЕРИН Алексей</t>
  </si>
  <si>
    <t>19.03.2006</t>
  </si>
  <si>
    <t>САПРОНОВ Петр</t>
  </si>
  <si>
    <t>06.07.2006</t>
  </si>
  <si>
    <t>АВЕРИН Валентин</t>
  </si>
  <si>
    <t>01.07.2005</t>
  </si>
  <si>
    <t>ТЛЮСТАНГЕЛОВ Даниил</t>
  </si>
  <si>
    <t>04.01.2006</t>
  </si>
  <si>
    <t>РУДАКОВ Егор</t>
  </si>
  <si>
    <t>АЛБУТКИН Илья</t>
  </si>
  <si>
    <t>05.10.2005</t>
  </si>
  <si>
    <t>ИСЛАМОВ Илья</t>
  </si>
  <si>
    <t>МАЛЯНОВ Семен</t>
  </si>
  <si>
    <t>31.08.2006</t>
  </si>
  <si>
    <t>ШУМИЛИН Егор</t>
  </si>
  <si>
    <t>08.07.2005</t>
  </si>
  <si>
    <t>МЕРЕЖУК Владислав</t>
  </si>
  <si>
    <t>11.02.2005</t>
  </si>
  <si>
    <t>ЛОБЧУК Дмитрий</t>
  </si>
  <si>
    <t>06.06.2006</t>
  </si>
  <si>
    <t>ГОЛУБЕВ Матвей</t>
  </si>
  <si>
    <t>05.10.2006</t>
  </si>
  <si>
    <t>29.02.2006</t>
  </si>
  <si>
    <t>МУКАДЯСОВ Роберт</t>
  </si>
  <si>
    <t>12.05.2005</t>
  </si>
  <si>
    <t>Республика Татарстан</t>
  </si>
  <si>
    <t>НЕЧИПОРЕНКО Андрей</t>
  </si>
  <si>
    <t>28.06.2006</t>
  </si>
  <si>
    <t>КРАСНОВ Павел</t>
  </si>
  <si>
    <t>12.07.2005</t>
  </si>
  <si>
    <t>Республика Мордовия</t>
  </si>
  <si>
    <t>СТЕШИН Ярослав</t>
  </si>
  <si>
    <t>10.12.2006</t>
  </si>
  <si>
    <t>ЗАВАЛИН Глеб</t>
  </si>
  <si>
    <t>18.08.2006</t>
  </si>
  <si>
    <t>СМЕТАНИН Капитон</t>
  </si>
  <si>
    <t>18.07.2006</t>
  </si>
  <si>
    <t>ШАРАПОВ Даниил</t>
  </si>
  <si>
    <t>20.05.2005</t>
  </si>
  <si>
    <t>БОРИСОВ Иван</t>
  </si>
  <si>
    <t>09.02.2006</t>
  </si>
  <si>
    <t>ГЛУХОВ Константин</t>
  </si>
  <si>
    <t>13.10.2006</t>
  </si>
  <si>
    <t>Пензенская область</t>
  </si>
  <si>
    <t>ЕМЕЛИН Даниил</t>
  </si>
  <si>
    <t>03.10.2006</t>
  </si>
  <si>
    <t>КОЗЛОВ Дмитрий</t>
  </si>
  <si>
    <t>02.03.2006</t>
  </si>
  <si>
    <t>СТЕПАНЬКО Данил</t>
  </si>
  <si>
    <t>21.06.2005</t>
  </si>
  <si>
    <t>КАМЕНЕВ Глеб</t>
  </si>
  <si>
    <t>09.12.2005</t>
  </si>
  <si>
    <t>КАЛИНИН Вадим</t>
  </si>
  <si>
    <t>25.09.2006</t>
  </si>
  <si>
    <t>ЗЕНКОВ Роман</t>
  </si>
  <si>
    <t>БЕССЧЕТНОВ Вячеслав</t>
  </si>
  <si>
    <t>15.09.2006</t>
  </si>
  <si>
    <t>ИВАНОВ Денис</t>
  </si>
  <si>
    <t>17.02.2006</t>
  </si>
  <si>
    <t>СКАЧКО Глеб</t>
  </si>
  <si>
    <t>01.01.2006</t>
  </si>
  <si>
    <t>БОРИСОВ Денис</t>
  </si>
  <si>
    <t>24.04.2006</t>
  </si>
  <si>
    <t>ШУСТОВ Станислав</t>
  </si>
  <si>
    <t>06.05.2005</t>
  </si>
  <si>
    <t>УСИНСКИЙ Максим</t>
  </si>
  <si>
    <t>13.01.2005</t>
  </si>
  <si>
    <t>ГОРБАЧЕВ Илья</t>
  </si>
  <si>
    <t>14.07.2006</t>
  </si>
  <si>
    <t>СТЕПАНОВ Дмитрий</t>
  </si>
  <si>
    <t>27.06.2005</t>
  </si>
  <si>
    <t>АЛЕКСЕЕВСКИЙ Максим</t>
  </si>
  <si>
    <t>12.10.2005</t>
  </si>
  <si>
    <t>СЫЧЕВСКИЙ Богдан</t>
  </si>
  <si>
    <t>29.11.2006</t>
  </si>
  <si>
    <t>КРАМНОЙ Влад</t>
  </si>
  <si>
    <t>25.06.2006</t>
  </si>
  <si>
    <t>ЦЯПУТА Данила</t>
  </si>
  <si>
    <t>11.07.2006</t>
  </si>
  <si>
    <t>РАССВЕТОВ Максим</t>
  </si>
  <si>
    <t>ЮРКОВ Михаил</t>
  </si>
  <si>
    <t>16.11.2006</t>
  </si>
  <si>
    <t>ЛИСОВСКИЙ Никита</t>
  </si>
  <si>
    <t>08.04.2006</t>
  </si>
  <si>
    <t>АРХИПОВ Кирилл</t>
  </si>
  <si>
    <t>19.12.2006</t>
  </si>
  <si>
    <t>ИСАКИН Николай</t>
  </si>
  <si>
    <t>09.03.2006</t>
  </si>
  <si>
    <t>КУЗНЕЦОВ Роман</t>
  </si>
  <si>
    <t>03.04.2006</t>
  </si>
  <si>
    <t>Осадки: солнечно</t>
  </si>
  <si>
    <t xml:space="preserve">Ветер: </t>
  </si>
  <si>
    <t>Ульяновская область</t>
  </si>
  <si>
    <t>ДАТА ПРОВЕДЕНИЯ: 9 августа 2021 года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</si>
  <si>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13ч 07м</t>
    </r>
  </si>
  <si>
    <t>шоссе - групповая гонка</t>
  </si>
  <si>
    <t>№ ВРВС: 0080601611Я</t>
  </si>
  <si>
    <t>Температура: +33</t>
  </si>
  <si>
    <t>Влажность: 25%</t>
  </si>
  <si>
    <t>НС</t>
  </si>
  <si>
    <t>СУДЬЯ НА ФИНИШЕ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</si>
</sst>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:ss"/>
    <numFmt numFmtId="165" formatCode="dd/mm/yyyy"/>
    <numFmt numFmtId="166" formatCode="h:mm:ss.0"/>
  </numFmts>
  <fonts count="1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</cellStyleXfs>
  <cellXfs count="149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49" fontId="13" fillId="0" borderId="17" xfId="0" applyNumberFormat="1" applyFont="1" applyFill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/>
    <xf numFmtId="0" fontId="5" fillId="0" borderId="6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15" fillId="0" borderId="2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2" fontId="13" fillId="0" borderId="2" xfId="0" applyNumberFormat="1" applyFont="1" applyBorder="1" applyAlignment="1">
      <alignment vertical="center"/>
    </xf>
    <xf numFmtId="2" fontId="13" fillId="0" borderId="3" xfId="0" applyNumberFormat="1" applyFont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2" fontId="5" fillId="0" borderId="30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5" fillId="0" borderId="11" xfId="0" applyFont="1" applyBorder="1" applyAlignment="1">
      <alignment horizontal="right" vertical="center"/>
    </xf>
    <xf numFmtId="0" fontId="5" fillId="0" borderId="17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2" fillId="2" borderId="26" xfId="0" applyFont="1" applyFill="1" applyBorder="1" applyAlignment="1">
      <alignment vertical="center"/>
    </xf>
    <xf numFmtId="0" fontId="5" fillId="0" borderId="17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8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40" xfId="0" applyFont="1" applyBorder="1" applyAlignment="1">
      <alignment horizontal="center" vertical="top"/>
    </xf>
    <xf numFmtId="2" fontId="5" fillId="0" borderId="40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top"/>
    </xf>
    <xf numFmtId="165" fontId="5" fillId="0" borderId="40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top"/>
    </xf>
    <xf numFmtId="166" fontId="5" fillId="0" borderId="1" xfId="0" applyNumberFormat="1" applyFont="1" applyBorder="1" applyAlignment="1">
      <alignment horizontal="center" vertical="center"/>
    </xf>
    <xf numFmtId="166" fontId="5" fillId="0" borderId="40" xfId="0" applyNumberFormat="1" applyFont="1" applyBorder="1" applyAlignment="1">
      <alignment horizontal="center" vertical="center"/>
    </xf>
    <xf numFmtId="21" fontId="5" fillId="0" borderId="1" xfId="0" applyNumberFormat="1" applyFont="1" applyBorder="1" applyAlignment="1">
      <alignment horizontal="center" vertical="top"/>
    </xf>
    <xf numFmtId="21" fontId="5" fillId="0" borderId="1" xfId="0" applyNumberFormat="1" applyFont="1" applyBorder="1" applyAlignment="1">
      <alignment horizontal="center" vertical="center"/>
    </xf>
    <xf numFmtId="21" fontId="5" fillId="0" borderId="40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0" fillId="0" borderId="27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6" fillId="2" borderId="24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2" fontId="6" fillId="2" borderId="24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</cellXfs>
  <cellStyles count="8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Стартовый протокол Смирнов_20101106_Results" xfId="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59531</xdr:colOff>
      <xdr:row>0</xdr:row>
      <xdr:rowOff>0</xdr:rowOff>
    </xdr:from>
    <xdr:to>
      <xdr:col>1</xdr:col>
      <xdr:colOff>226218</xdr:colOff>
      <xdr:row>3</xdr:row>
      <xdr:rowOff>19839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663D9C08-9E95-4B8C-A300-D4DE69AB0652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" y="0"/>
          <a:ext cx="631031" cy="662777"/>
        </a:xfrm>
        <a:prstGeom prst="rect">
          <a:avLst/>
        </a:prstGeom>
      </xdr:spPr>
    </xdr:pic>
    <xdr:clientData/>
  </xdr:twoCellAnchor>
  <xdr:twoCellAnchor editAs="oneCell">
    <xdr:from>
      <xdr:col>11</xdr:col>
      <xdr:colOff>173356</xdr:colOff>
      <xdr:row>0</xdr:row>
      <xdr:rowOff>95251</xdr:rowOff>
    </xdr:from>
    <xdr:to>
      <xdr:col>11</xdr:col>
      <xdr:colOff>1181609</xdr:colOff>
      <xdr:row>3</xdr:row>
      <xdr:rowOff>114300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7628CF98-FFBE-4CF2-8DAF-929EA40EED9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8356" y="95251"/>
          <a:ext cx="1008253" cy="661987"/>
        </a:xfrm>
        <a:prstGeom prst="rect">
          <a:avLst/>
        </a:prstGeom>
      </xdr:spPr>
    </xdr:pic>
    <xdr:clientData/>
  </xdr:twoCellAnchor>
  <xdr:oneCellAnchor>
    <xdr:from>
      <xdr:col>7</xdr:col>
      <xdr:colOff>784489</xdr:colOff>
      <xdr:row>91</xdr:row>
      <xdr:rowOff>1061</xdr:rowOff>
    </xdr:from>
    <xdr:ext cx="804333" cy="444501"/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81283" t="53909" r="10684" b="16686"/>
        <a:stretch/>
      </xdr:blipFill>
      <xdr:spPr>
        <a:xfrm>
          <a:off x="7023364" y="18527186"/>
          <a:ext cx="804333" cy="444501"/>
        </a:xfrm>
        <a:prstGeom prst="rect">
          <a:avLst/>
        </a:prstGeom>
      </xdr:spPr>
    </xdr:pic>
    <xdr:clientData/>
  </xdr:oneCellAnchor>
  <xdr:oneCellAnchor>
    <xdr:from>
      <xdr:col>5</xdr:col>
      <xdr:colOff>214312</xdr:colOff>
      <xdr:row>91</xdr:row>
      <xdr:rowOff>0</xdr:rowOff>
    </xdr:from>
    <xdr:ext cx="752475" cy="485775"/>
    <xdr:pic>
      <xdr:nvPicPr>
        <xdr:cNvPr id="5" name="Picture 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45472" t="52299" r="47013" b="15565"/>
        <a:stretch/>
      </xdr:blipFill>
      <xdr:spPr>
        <a:xfrm>
          <a:off x="4345781" y="18526125"/>
          <a:ext cx="752475" cy="485775"/>
        </a:xfrm>
        <a:prstGeom prst="rect">
          <a:avLst/>
        </a:prstGeom>
      </xdr:spPr>
    </xdr:pic>
    <xdr:clientData/>
  </xdr:oneCellAnchor>
  <xdr:oneCellAnchor>
    <xdr:from>
      <xdr:col>10</xdr:col>
      <xdr:colOff>682359</xdr:colOff>
      <xdr:row>91</xdr:row>
      <xdr:rowOff>13759</xdr:rowOff>
    </xdr:from>
    <xdr:ext cx="800101" cy="447676"/>
    <xdr:pic>
      <xdr:nvPicPr>
        <xdr:cNvPr id="8" name="Picture 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0749" t="52300" r="81260" b="18085"/>
        <a:stretch/>
      </xdr:blipFill>
      <xdr:spPr>
        <a:xfrm>
          <a:off x="9433453" y="18539884"/>
          <a:ext cx="800101" cy="44767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Q106"/>
  <sheetViews>
    <sheetView tabSelected="1" view="pageBreakPreview" topLeftCell="A31" zoomScale="80" zoomScaleNormal="100" zoomScaleSheetLayoutView="80" workbookViewId="0">
      <selection activeCell="K47" sqref="K47"/>
    </sheetView>
  </sheetViews>
  <sheetFormatPr defaultColWidth="9.140625" defaultRowHeight="12.75" x14ac:dyDescent="0.2"/>
  <cols>
    <col min="1" max="1" width="7" style="1" customWidth="1"/>
    <col min="2" max="2" width="8.28515625" style="13" customWidth="1"/>
    <col min="3" max="3" width="13.28515625" style="13" customWidth="1"/>
    <col min="4" max="4" width="21.85546875" style="1" customWidth="1"/>
    <col min="5" max="5" width="11.7109375" style="1" customWidth="1"/>
    <col min="6" max="6" width="9.140625" style="1" customWidth="1"/>
    <col min="7" max="7" width="22.42578125" style="1" customWidth="1"/>
    <col min="8" max="8" width="13" style="1" customWidth="1"/>
    <col min="9" max="9" width="12.85546875" style="1" customWidth="1"/>
    <col min="10" max="10" width="11.7109375" style="41" customWidth="1"/>
    <col min="11" max="11" width="13.28515625" style="1" customWidth="1"/>
    <col min="12" max="12" width="18.7109375" style="1" customWidth="1"/>
    <col min="13" max="16384" width="9.140625" style="1"/>
  </cols>
  <sheetData>
    <row r="1" spans="1:17" ht="17.25" customHeight="1" x14ac:dyDescent="0.2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7" ht="17.25" customHeight="1" x14ac:dyDescent="0.2">
      <c r="A2" s="114" t="s">
        <v>65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7" ht="17.25" customHeight="1" x14ac:dyDescent="0.2">
      <c r="A3" s="114" t="s">
        <v>11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7" ht="17.25" customHeight="1" x14ac:dyDescent="0.2">
      <c r="A4" s="114" t="s">
        <v>66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7" ht="19.5" customHeight="1" x14ac:dyDescent="0.2">
      <c r="A5" s="114" t="s">
        <v>67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O5" s="22"/>
    </row>
    <row r="6" spans="1:17" s="2" customFormat="1" ht="23.25" customHeight="1" x14ac:dyDescent="0.2">
      <c r="A6" s="102" t="s">
        <v>41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Q6" s="22"/>
    </row>
    <row r="7" spans="1:17" s="2" customFormat="1" ht="16.5" customHeight="1" x14ac:dyDescent="0.2">
      <c r="A7" s="103" t="s">
        <v>17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1:17" s="2" customFormat="1" ht="23.25" customHeight="1" thickBot="1" x14ac:dyDescent="0.25">
      <c r="A8" s="107" t="s">
        <v>68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</row>
    <row r="9" spans="1:17" ht="19.5" customHeight="1" thickTop="1" x14ac:dyDescent="0.2">
      <c r="A9" s="104" t="s">
        <v>22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6"/>
    </row>
    <row r="10" spans="1:17" ht="18" customHeight="1" x14ac:dyDescent="0.2">
      <c r="A10" s="111" t="s">
        <v>185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3"/>
    </row>
    <row r="11" spans="1:17" ht="19.5" customHeight="1" x14ac:dyDescent="0.2">
      <c r="A11" s="111" t="s">
        <v>50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3"/>
    </row>
    <row r="12" spans="1:17" ht="5.25" customHeight="1" x14ac:dyDescent="0.2">
      <c r="A12" s="108" t="s">
        <v>40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10"/>
    </row>
    <row r="13" spans="1:17" ht="15.75" x14ac:dyDescent="0.2">
      <c r="A13" s="98" t="s">
        <v>69</v>
      </c>
      <c r="B13" s="99"/>
      <c r="C13" s="99"/>
      <c r="D13" s="99"/>
      <c r="E13" s="5"/>
      <c r="F13" s="5"/>
      <c r="G13" s="52" t="s">
        <v>70</v>
      </c>
      <c r="H13" s="5"/>
      <c r="I13" s="5"/>
      <c r="J13" s="36"/>
      <c r="K13" s="26"/>
      <c r="L13" s="27" t="s">
        <v>186</v>
      </c>
    </row>
    <row r="14" spans="1:17" ht="15.75" x14ac:dyDescent="0.2">
      <c r="A14" s="100" t="s">
        <v>183</v>
      </c>
      <c r="B14" s="101"/>
      <c r="C14" s="101"/>
      <c r="D14" s="101"/>
      <c r="E14" s="6"/>
      <c r="F14" s="6"/>
      <c r="G14" s="53" t="s">
        <v>184</v>
      </c>
      <c r="H14" s="6"/>
      <c r="I14" s="6"/>
      <c r="J14" s="37"/>
      <c r="K14" s="28"/>
      <c r="L14" s="50" t="s">
        <v>71</v>
      </c>
    </row>
    <row r="15" spans="1:17" ht="15" x14ac:dyDescent="0.2">
      <c r="A15" s="128" t="s">
        <v>10</v>
      </c>
      <c r="B15" s="116"/>
      <c r="C15" s="116"/>
      <c r="D15" s="116"/>
      <c r="E15" s="116"/>
      <c r="F15" s="116"/>
      <c r="G15" s="129"/>
      <c r="H15" s="115" t="s">
        <v>1</v>
      </c>
      <c r="I15" s="116"/>
      <c r="J15" s="116"/>
      <c r="K15" s="116"/>
      <c r="L15" s="117"/>
    </row>
    <row r="16" spans="1:17" ht="15" x14ac:dyDescent="0.2">
      <c r="A16" s="18" t="s">
        <v>18</v>
      </c>
      <c r="B16" s="14"/>
      <c r="C16" s="14"/>
      <c r="D16" s="10"/>
      <c r="E16" s="11"/>
      <c r="F16" s="10"/>
      <c r="G16" s="12" t="s">
        <v>40</v>
      </c>
      <c r="H16" s="132" t="s">
        <v>72</v>
      </c>
      <c r="I16" s="133"/>
      <c r="J16" s="133"/>
      <c r="K16" s="133"/>
      <c r="L16" s="134"/>
    </row>
    <row r="17" spans="1:12" ht="15" x14ac:dyDescent="0.2">
      <c r="A17" s="18" t="s">
        <v>19</v>
      </c>
      <c r="B17" s="14"/>
      <c r="C17" s="14"/>
      <c r="D17" s="9"/>
      <c r="E17" s="11"/>
      <c r="F17" s="10"/>
      <c r="G17" s="12" t="s">
        <v>73</v>
      </c>
      <c r="H17" s="132" t="s">
        <v>48</v>
      </c>
      <c r="I17" s="133"/>
      <c r="J17" s="133"/>
      <c r="K17" s="133"/>
      <c r="L17" s="134"/>
    </row>
    <row r="18" spans="1:12" ht="15" x14ac:dyDescent="0.2">
      <c r="A18" s="18" t="s">
        <v>20</v>
      </c>
      <c r="B18" s="14"/>
      <c r="C18" s="14"/>
      <c r="D18" s="9"/>
      <c r="E18" s="11"/>
      <c r="F18" s="10"/>
      <c r="G18" s="12" t="s">
        <v>74</v>
      </c>
      <c r="H18" s="132" t="s">
        <v>49</v>
      </c>
      <c r="I18" s="133"/>
      <c r="J18" s="133"/>
      <c r="K18" s="133"/>
      <c r="L18" s="134"/>
    </row>
    <row r="19" spans="1:12" ht="16.5" thickBot="1" x14ac:dyDescent="0.25">
      <c r="A19" s="18" t="s">
        <v>16</v>
      </c>
      <c r="B19" s="15"/>
      <c r="C19" s="15"/>
      <c r="D19" s="8"/>
      <c r="E19" s="8"/>
      <c r="F19" s="8"/>
      <c r="G19" s="12" t="s">
        <v>75</v>
      </c>
      <c r="H19" s="32" t="s">
        <v>38</v>
      </c>
      <c r="I19" s="7"/>
      <c r="J19" s="38"/>
      <c r="K19" s="49">
        <v>65</v>
      </c>
      <c r="L19" s="19"/>
    </row>
    <row r="20" spans="1:12" ht="6" customHeight="1" thickTop="1" thickBot="1" x14ac:dyDescent="0.25">
      <c r="A20" s="24"/>
      <c r="B20" s="21"/>
      <c r="C20" s="21"/>
      <c r="D20" s="20"/>
      <c r="E20" s="20"/>
      <c r="F20" s="20"/>
      <c r="G20" s="20"/>
      <c r="H20" s="20"/>
      <c r="I20" s="20"/>
      <c r="J20" s="39"/>
      <c r="K20" s="20"/>
      <c r="L20" s="25"/>
    </row>
    <row r="21" spans="1:12" s="3" customFormat="1" ht="21" customHeight="1" thickTop="1" x14ac:dyDescent="0.2">
      <c r="A21" s="147" t="s">
        <v>7</v>
      </c>
      <c r="B21" s="118" t="s">
        <v>13</v>
      </c>
      <c r="C21" s="118" t="s">
        <v>37</v>
      </c>
      <c r="D21" s="118" t="s">
        <v>2</v>
      </c>
      <c r="E21" s="118" t="s">
        <v>36</v>
      </c>
      <c r="F21" s="118" t="s">
        <v>9</v>
      </c>
      <c r="G21" s="118" t="s">
        <v>14</v>
      </c>
      <c r="H21" s="118" t="s">
        <v>8</v>
      </c>
      <c r="I21" s="118" t="s">
        <v>26</v>
      </c>
      <c r="J21" s="135" t="s">
        <v>23</v>
      </c>
      <c r="K21" s="130" t="s">
        <v>25</v>
      </c>
      <c r="L21" s="126" t="s">
        <v>15</v>
      </c>
    </row>
    <row r="22" spans="1:12" s="3" customFormat="1" ht="13.5" customHeight="1" x14ac:dyDescent="0.2">
      <c r="A22" s="148"/>
      <c r="B22" s="119"/>
      <c r="C22" s="119"/>
      <c r="D22" s="119"/>
      <c r="E22" s="119"/>
      <c r="F22" s="119"/>
      <c r="G22" s="119"/>
      <c r="H22" s="119"/>
      <c r="I22" s="119"/>
      <c r="J22" s="136"/>
      <c r="K22" s="131"/>
      <c r="L22" s="127"/>
    </row>
    <row r="23" spans="1:12" s="4" customFormat="1" ht="17.25" customHeight="1" x14ac:dyDescent="0.2">
      <c r="A23" s="64">
        <v>1</v>
      </c>
      <c r="B23" s="65">
        <v>31</v>
      </c>
      <c r="C23" s="65">
        <v>10108865205</v>
      </c>
      <c r="D23" s="84" t="s">
        <v>79</v>
      </c>
      <c r="E23" s="89" t="s">
        <v>80</v>
      </c>
      <c r="F23" s="66" t="s">
        <v>33</v>
      </c>
      <c r="G23" s="66" t="s">
        <v>78</v>
      </c>
      <c r="H23" s="96">
        <v>7.0567129629629632E-2</v>
      </c>
      <c r="I23" s="95"/>
      <c r="J23" s="75">
        <f>IFERROR($K$19*3600/(HOUR(H23)*3600+MINUTE(H23)*60+SECOND(H23)),"")</f>
        <v>38.379530916844352</v>
      </c>
      <c r="K23" s="66"/>
      <c r="L23" s="90"/>
    </row>
    <row r="24" spans="1:12" s="4" customFormat="1" ht="17.25" customHeight="1" x14ac:dyDescent="0.2">
      <c r="A24" s="64">
        <v>2</v>
      </c>
      <c r="B24" s="65">
        <v>24</v>
      </c>
      <c r="C24" s="66">
        <v>10119333525</v>
      </c>
      <c r="D24" s="84" t="s">
        <v>51</v>
      </c>
      <c r="E24" s="89" t="s">
        <v>52</v>
      </c>
      <c r="F24" s="66" t="s">
        <v>33</v>
      </c>
      <c r="G24" s="66" t="s">
        <v>45</v>
      </c>
      <c r="H24" s="96">
        <v>7.1076388888888883E-2</v>
      </c>
      <c r="I24" s="96">
        <f>H24-$H$23</f>
        <v>5.0925925925925097E-4</v>
      </c>
      <c r="J24" s="75">
        <f>IFERROR($K$19*3600/(HOUR(H24)*3600+MINUTE(H24)*60+SECOND(H24)),"")</f>
        <v>38.104543234000978</v>
      </c>
      <c r="K24" s="66"/>
      <c r="L24" s="90"/>
    </row>
    <row r="25" spans="1:12" s="4" customFormat="1" ht="17.25" customHeight="1" x14ac:dyDescent="0.2">
      <c r="A25" s="64">
        <v>3</v>
      </c>
      <c r="B25" s="65">
        <v>30</v>
      </c>
      <c r="C25" s="65">
        <v>10002621644</v>
      </c>
      <c r="D25" s="84" t="s">
        <v>76</v>
      </c>
      <c r="E25" s="89" t="s">
        <v>77</v>
      </c>
      <c r="F25" s="66" t="s">
        <v>33</v>
      </c>
      <c r="G25" s="66" t="s">
        <v>78</v>
      </c>
      <c r="H25" s="96">
        <v>7.1076388888888883E-2</v>
      </c>
      <c r="I25" s="96">
        <f t="shared" ref="I25:I73" si="0">H25-$H$23</f>
        <v>5.0925925925925097E-4</v>
      </c>
      <c r="J25" s="75">
        <f t="shared" ref="J25:J75" si="1">IFERROR($K$19*3600/(HOUR(H25)*3600+MINUTE(H25)*60+SECOND(H25)),"")</f>
        <v>38.104543234000978</v>
      </c>
      <c r="K25" s="66"/>
      <c r="L25" s="90"/>
    </row>
    <row r="26" spans="1:12" s="4" customFormat="1" ht="17.25" customHeight="1" x14ac:dyDescent="0.2">
      <c r="A26" s="64">
        <v>4</v>
      </c>
      <c r="B26" s="65">
        <v>40</v>
      </c>
      <c r="C26" s="65">
        <v>10077957971</v>
      </c>
      <c r="D26" s="84" t="s">
        <v>84</v>
      </c>
      <c r="E26" s="89" t="s">
        <v>85</v>
      </c>
      <c r="F26" s="65" t="s">
        <v>33</v>
      </c>
      <c r="G26" s="66" t="s">
        <v>86</v>
      </c>
      <c r="H26" s="96">
        <v>7.1076388888888883E-2</v>
      </c>
      <c r="I26" s="96">
        <f t="shared" si="0"/>
        <v>5.0925925925925097E-4</v>
      </c>
      <c r="J26" s="75">
        <f t="shared" si="1"/>
        <v>38.104543234000978</v>
      </c>
      <c r="K26" s="66"/>
      <c r="L26" s="90"/>
    </row>
    <row r="27" spans="1:12" s="4" customFormat="1" ht="17.25" customHeight="1" x14ac:dyDescent="0.2">
      <c r="A27" s="64">
        <v>5</v>
      </c>
      <c r="B27" s="65">
        <v>23</v>
      </c>
      <c r="C27" s="65">
        <v>10119333626</v>
      </c>
      <c r="D27" s="84" t="s">
        <v>57</v>
      </c>
      <c r="E27" s="89" t="s">
        <v>89</v>
      </c>
      <c r="F27" s="66" t="s">
        <v>33</v>
      </c>
      <c r="G27" s="66" t="s">
        <v>45</v>
      </c>
      <c r="H27" s="96">
        <v>7.1099537037037031E-2</v>
      </c>
      <c r="I27" s="96">
        <f t="shared" si="0"/>
        <v>5.3240740740739811E-4</v>
      </c>
      <c r="J27" s="75">
        <f t="shared" si="1"/>
        <v>38.092137392153674</v>
      </c>
      <c r="K27" s="66"/>
      <c r="L27" s="90"/>
    </row>
    <row r="28" spans="1:12" s="4" customFormat="1" ht="17.25" customHeight="1" x14ac:dyDescent="0.2">
      <c r="A28" s="64">
        <v>6</v>
      </c>
      <c r="B28" s="65">
        <v>12</v>
      </c>
      <c r="C28" s="65">
        <v>10090366392</v>
      </c>
      <c r="D28" s="84" t="s">
        <v>60</v>
      </c>
      <c r="E28" s="89" t="s">
        <v>54</v>
      </c>
      <c r="F28" s="65" t="s">
        <v>33</v>
      </c>
      <c r="G28" s="66" t="s">
        <v>42</v>
      </c>
      <c r="H28" s="96">
        <v>7.1122685185185178E-2</v>
      </c>
      <c r="I28" s="96">
        <f t="shared" si="0"/>
        <v>5.5555555555554526E-4</v>
      </c>
      <c r="J28" s="75">
        <f t="shared" si="1"/>
        <v>38.079739625711959</v>
      </c>
      <c r="K28" s="66"/>
      <c r="L28" s="90"/>
    </row>
    <row r="29" spans="1:12" s="4" customFormat="1" ht="17.25" customHeight="1" x14ac:dyDescent="0.2">
      <c r="A29" s="64">
        <v>7</v>
      </c>
      <c r="B29" s="65">
        <v>14</v>
      </c>
      <c r="C29" s="65">
        <v>10099853804</v>
      </c>
      <c r="D29" s="84" t="s">
        <v>55</v>
      </c>
      <c r="E29" s="89" t="s">
        <v>56</v>
      </c>
      <c r="F29" s="66" t="s">
        <v>33</v>
      </c>
      <c r="G29" s="66" t="s">
        <v>42</v>
      </c>
      <c r="H29" s="96">
        <v>7.1145833333333339E-2</v>
      </c>
      <c r="I29" s="96">
        <f t="shared" si="0"/>
        <v>5.7870370370370627E-4</v>
      </c>
      <c r="J29" s="75">
        <f t="shared" si="1"/>
        <v>38.067349926793561</v>
      </c>
      <c r="K29" s="66"/>
      <c r="L29" s="90"/>
    </row>
    <row r="30" spans="1:12" s="4" customFormat="1" ht="17.25" customHeight="1" x14ac:dyDescent="0.2">
      <c r="A30" s="64">
        <v>8</v>
      </c>
      <c r="B30" s="65">
        <v>35</v>
      </c>
      <c r="C30" s="65">
        <v>10119569153</v>
      </c>
      <c r="D30" s="84" t="s">
        <v>87</v>
      </c>
      <c r="E30" s="89" t="s">
        <v>88</v>
      </c>
      <c r="F30" s="66" t="s">
        <v>39</v>
      </c>
      <c r="G30" s="66" t="s">
        <v>64</v>
      </c>
      <c r="H30" s="96">
        <v>7.1145833333333339E-2</v>
      </c>
      <c r="I30" s="96">
        <f t="shared" si="0"/>
        <v>5.7870370370370627E-4</v>
      </c>
      <c r="J30" s="75">
        <f t="shared" si="1"/>
        <v>38.067349926793561</v>
      </c>
      <c r="K30" s="83"/>
      <c r="L30" s="90"/>
    </row>
    <row r="31" spans="1:12" s="4" customFormat="1" ht="17.25" customHeight="1" x14ac:dyDescent="0.2">
      <c r="A31" s="64">
        <v>9</v>
      </c>
      <c r="B31" s="65">
        <v>49</v>
      </c>
      <c r="C31" s="65">
        <v>10091161388</v>
      </c>
      <c r="D31" s="84" t="s">
        <v>101</v>
      </c>
      <c r="E31" s="89" t="s">
        <v>59</v>
      </c>
      <c r="F31" s="66" t="s">
        <v>33</v>
      </c>
      <c r="G31" s="66" t="s">
        <v>83</v>
      </c>
      <c r="H31" s="96">
        <v>7.1180555555555566E-2</v>
      </c>
      <c r="I31" s="96">
        <f t="shared" si="0"/>
        <v>6.1342592592593392E-4</v>
      </c>
      <c r="J31" s="75">
        <f t="shared" si="1"/>
        <v>38.048780487804876</v>
      </c>
      <c r="K31" s="83"/>
      <c r="L31" s="90"/>
    </row>
    <row r="32" spans="1:12" s="4" customFormat="1" ht="17.25" customHeight="1" x14ac:dyDescent="0.2">
      <c r="A32" s="64">
        <v>10</v>
      </c>
      <c r="B32" s="65">
        <v>15</v>
      </c>
      <c r="C32" s="66">
        <v>10090436720</v>
      </c>
      <c r="D32" s="84" t="s">
        <v>98</v>
      </c>
      <c r="E32" s="89" t="s">
        <v>53</v>
      </c>
      <c r="F32" s="66" t="s">
        <v>33</v>
      </c>
      <c r="G32" s="66" t="s">
        <v>42</v>
      </c>
      <c r="H32" s="96">
        <v>7.1180555555555566E-2</v>
      </c>
      <c r="I32" s="96">
        <f t="shared" si="0"/>
        <v>6.1342592592593392E-4</v>
      </c>
      <c r="J32" s="75">
        <f t="shared" si="1"/>
        <v>38.048780487804876</v>
      </c>
      <c r="K32" s="83"/>
      <c r="L32" s="90"/>
    </row>
    <row r="33" spans="1:12" s="4" customFormat="1" ht="17.25" customHeight="1" x14ac:dyDescent="0.2">
      <c r="A33" s="64">
        <v>11</v>
      </c>
      <c r="B33" s="65">
        <v>25</v>
      </c>
      <c r="C33" s="65">
        <v>10083057141</v>
      </c>
      <c r="D33" s="84" t="s">
        <v>94</v>
      </c>
      <c r="E33" s="89" t="s">
        <v>95</v>
      </c>
      <c r="F33" s="65" t="s">
        <v>43</v>
      </c>
      <c r="G33" s="66" t="s">
        <v>182</v>
      </c>
      <c r="H33" s="96">
        <v>7.1192129629629633E-2</v>
      </c>
      <c r="I33" s="96">
        <f t="shared" si="0"/>
        <v>6.2500000000000056E-4</v>
      </c>
      <c r="J33" s="75">
        <f t="shared" si="1"/>
        <v>38.042594700048774</v>
      </c>
      <c r="K33" s="83"/>
      <c r="L33" s="90"/>
    </row>
    <row r="34" spans="1:12" s="4" customFormat="1" ht="17.25" customHeight="1" x14ac:dyDescent="0.2">
      <c r="A34" s="64">
        <v>12</v>
      </c>
      <c r="B34" s="65">
        <v>34</v>
      </c>
      <c r="C34" s="65">
        <v>10105987638</v>
      </c>
      <c r="D34" s="84" t="s">
        <v>106</v>
      </c>
      <c r="E34" s="89" t="s">
        <v>107</v>
      </c>
      <c r="F34" s="65" t="s">
        <v>39</v>
      </c>
      <c r="G34" s="66" t="s">
        <v>64</v>
      </c>
      <c r="H34" s="96">
        <v>7.1249999999999994E-2</v>
      </c>
      <c r="I34" s="96">
        <f t="shared" si="0"/>
        <v>6.8287037037036147E-4</v>
      </c>
      <c r="J34" s="75">
        <f t="shared" si="1"/>
        <v>38.011695906432749</v>
      </c>
      <c r="K34" s="83"/>
      <c r="L34" s="90"/>
    </row>
    <row r="35" spans="1:12" s="4" customFormat="1" ht="17.25" customHeight="1" x14ac:dyDescent="0.2">
      <c r="A35" s="64">
        <v>13</v>
      </c>
      <c r="B35" s="65">
        <v>48</v>
      </c>
      <c r="C35" s="65">
        <v>10078945452</v>
      </c>
      <c r="D35" s="84" t="s">
        <v>81</v>
      </c>
      <c r="E35" s="89" t="s">
        <v>82</v>
      </c>
      <c r="F35" s="66" t="s">
        <v>33</v>
      </c>
      <c r="G35" s="66" t="s">
        <v>83</v>
      </c>
      <c r="H35" s="96">
        <v>7.1249999999999994E-2</v>
      </c>
      <c r="I35" s="96">
        <f t="shared" si="0"/>
        <v>6.8287037037036147E-4</v>
      </c>
      <c r="J35" s="75">
        <f t="shared" si="1"/>
        <v>38.011695906432749</v>
      </c>
      <c r="K35" s="83"/>
      <c r="L35" s="90"/>
    </row>
    <row r="36" spans="1:12" s="4" customFormat="1" ht="17.25" customHeight="1" x14ac:dyDescent="0.2">
      <c r="A36" s="64">
        <v>14</v>
      </c>
      <c r="B36" s="65">
        <v>13</v>
      </c>
      <c r="C36" s="65">
        <v>10090367305</v>
      </c>
      <c r="D36" s="84" t="s">
        <v>61</v>
      </c>
      <c r="E36" s="89" t="s">
        <v>58</v>
      </c>
      <c r="F36" s="65" t="s">
        <v>39</v>
      </c>
      <c r="G36" s="66" t="s">
        <v>42</v>
      </c>
      <c r="H36" s="96">
        <v>7.1249999999999994E-2</v>
      </c>
      <c r="I36" s="96">
        <f t="shared" si="0"/>
        <v>6.8287037037036147E-4</v>
      </c>
      <c r="J36" s="75">
        <f t="shared" si="1"/>
        <v>38.011695906432749</v>
      </c>
      <c r="K36" s="83"/>
      <c r="L36" s="90"/>
    </row>
    <row r="37" spans="1:12" s="4" customFormat="1" ht="17.25" customHeight="1" x14ac:dyDescent="0.2">
      <c r="A37" s="64">
        <v>15</v>
      </c>
      <c r="B37" s="65">
        <v>47</v>
      </c>
      <c r="C37" s="65">
        <v>10078944745</v>
      </c>
      <c r="D37" s="84" t="s">
        <v>104</v>
      </c>
      <c r="E37" s="89" t="s">
        <v>105</v>
      </c>
      <c r="F37" s="65" t="s">
        <v>33</v>
      </c>
      <c r="G37" s="66" t="s">
        <v>83</v>
      </c>
      <c r="H37" s="96">
        <v>7.1331018518518516E-2</v>
      </c>
      <c r="I37" s="96">
        <f t="shared" si="0"/>
        <v>7.638888888888834E-4</v>
      </c>
      <c r="J37" s="75">
        <f t="shared" si="1"/>
        <v>37.968521823787114</v>
      </c>
      <c r="K37" s="83"/>
      <c r="L37" s="90"/>
    </row>
    <row r="38" spans="1:12" s="4" customFormat="1" ht="17.25" customHeight="1" x14ac:dyDescent="0.2">
      <c r="A38" s="64">
        <v>16</v>
      </c>
      <c r="B38" s="65">
        <v>19</v>
      </c>
      <c r="C38" s="65">
        <v>10089250791</v>
      </c>
      <c r="D38" s="84" t="s">
        <v>113</v>
      </c>
      <c r="E38" s="89" t="s">
        <v>114</v>
      </c>
      <c r="F38" s="65" t="s">
        <v>39</v>
      </c>
      <c r="G38" s="66" t="s">
        <v>115</v>
      </c>
      <c r="H38" s="96">
        <v>7.1342592592592582E-2</v>
      </c>
      <c r="I38" s="96">
        <f t="shared" si="0"/>
        <v>7.7546296296295003E-4</v>
      </c>
      <c r="J38" s="75">
        <f t="shared" si="1"/>
        <v>37.962362102530825</v>
      </c>
      <c r="K38" s="83"/>
      <c r="L38" s="90"/>
    </row>
    <row r="39" spans="1:12" s="4" customFormat="1" ht="17.25" customHeight="1" x14ac:dyDescent="0.2">
      <c r="A39" s="64">
        <v>17</v>
      </c>
      <c r="B39" s="65">
        <v>55</v>
      </c>
      <c r="C39" s="66">
        <v>10107339978</v>
      </c>
      <c r="D39" s="84" t="s">
        <v>108</v>
      </c>
      <c r="E39" s="89" t="s">
        <v>109</v>
      </c>
      <c r="F39" s="65" t="s">
        <v>33</v>
      </c>
      <c r="G39" s="66" t="s">
        <v>83</v>
      </c>
      <c r="H39" s="96">
        <v>7.1365740740740743E-2</v>
      </c>
      <c r="I39" s="96">
        <f t="shared" si="0"/>
        <v>7.9861111111111105E-4</v>
      </c>
      <c r="J39" s="75">
        <f t="shared" si="1"/>
        <v>37.950048653908532</v>
      </c>
      <c r="K39" s="83"/>
      <c r="L39" s="90"/>
    </row>
    <row r="40" spans="1:12" s="4" customFormat="1" ht="17.25" customHeight="1" x14ac:dyDescent="0.2">
      <c r="A40" s="64">
        <v>18</v>
      </c>
      <c r="B40" s="65">
        <v>21</v>
      </c>
      <c r="C40" s="65">
        <v>10092384194</v>
      </c>
      <c r="D40" s="84" t="s">
        <v>96</v>
      </c>
      <c r="E40" s="89" t="s">
        <v>97</v>
      </c>
      <c r="F40" s="66" t="s">
        <v>39</v>
      </c>
      <c r="G40" s="66" t="s">
        <v>45</v>
      </c>
      <c r="H40" s="96">
        <v>7.137731481481481E-2</v>
      </c>
      <c r="I40" s="96">
        <f t="shared" si="0"/>
        <v>8.1018518518517768E-4</v>
      </c>
      <c r="J40" s="75">
        <f t="shared" si="1"/>
        <v>37.943894924598673</v>
      </c>
      <c r="K40" s="83"/>
      <c r="L40" s="90"/>
    </row>
    <row r="41" spans="1:12" s="4" customFormat="1" ht="17.25" customHeight="1" x14ac:dyDescent="0.2">
      <c r="A41" s="64">
        <v>19</v>
      </c>
      <c r="B41" s="65">
        <v>50</v>
      </c>
      <c r="C41" s="65">
        <v>10091437234</v>
      </c>
      <c r="D41" s="84" t="s">
        <v>129</v>
      </c>
      <c r="E41" s="89" t="s">
        <v>130</v>
      </c>
      <c r="F41" s="65" t="s">
        <v>39</v>
      </c>
      <c r="G41" s="66" t="s">
        <v>83</v>
      </c>
      <c r="H41" s="96">
        <v>7.1400462962962971E-2</v>
      </c>
      <c r="I41" s="96">
        <f t="shared" si="0"/>
        <v>8.333333333333387E-4</v>
      </c>
      <c r="J41" s="75">
        <f t="shared" si="1"/>
        <v>37.931593451126602</v>
      </c>
      <c r="K41" s="83"/>
      <c r="L41" s="90"/>
    </row>
    <row r="42" spans="1:12" s="4" customFormat="1" ht="17.25" customHeight="1" x14ac:dyDescent="0.2">
      <c r="A42" s="64">
        <v>20</v>
      </c>
      <c r="B42" s="65">
        <v>53</v>
      </c>
      <c r="C42" s="65">
        <v>10096458194</v>
      </c>
      <c r="D42" s="84" t="s">
        <v>102</v>
      </c>
      <c r="E42" s="89" t="s">
        <v>103</v>
      </c>
      <c r="F42" s="65" t="s">
        <v>39</v>
      </c>
      <c r="G42" s="66" t="s">
        <v>83</v>
      </c>
      <c r="H42" s="96">
        <v>7.1400462962962971E-2</v>
      </c>
      <c r="I42" s="96">
        <f t="shared" si="0"/>
        <v>8.333333333333387E-4</v>
      </c>
      <c r="J42" s="75">
        <f t="shared" si="1"/>
        <v>37.931593451126602</v>
      </c>
      <c r="K42" s="83"/>
      <c r="L42" s="90"/>
    </row>
    <row r="43" spans="1:12" s="4" customFormat="1" ht="17.25" customHeight="1" x14ac:dyDescent="0.2">
      <c r="A43" s="64">
        <v>21</v>
      </c>
      <c r="B43" s="65">
        <v>37</v>
      </c>
      <c r="C43" s="65">
        <v>10119582691</v>
      </c>
      <c r="D43" s="84" t="s">
        <v>116</v>
      </c>
      <c r="E43" s="89" t="s">
        <v>117</v>
      </c>
      <c r="F43" s="83" t="s">
        <v>43</v>
      </c>
      <c r="G43" s="66" t="s">
        <v>64</v>
      </c>
      <c r="H43" s="96">
        <v>7.1423611111111118E-2</v>
      </c>
      <c r="I43" s="96">
        <f t="shared" si="0"/>
        <v>8.5648148148148584E-4</v>
      </c>
      <c r="J43" s="75">
        <f t="shared" si="1"/>
        <v>37.919299951385511</v>
      </c>
      <c r="K43" s="83"/>
      <c r="L43" s="90"/>
    </row>
    <row r="44" spans="1:12" s="4" customFormat="1" ht="17.25" customHeight="1" x14ac:dyDescent="0.2">
      <c r="A44" s="64">
        <v>22</v>
      </c>
      <c r="B44" s="65">
        <v>41</v>
      </c>
      <c r="C44" s="65">
        <v>10114710463</v>
      </c>
      <c r="D44" s="84" t="s">
        <v>110</v>
      </c>
      <c r="E44" s="89" t="s">
        <v>111</v>
      </c>
      <c r="F44" s="66" t="s">
        <v>43</v>
      </c>
      <c r="G44" s="66" t="s">
        <v>86</v>
      </c>
      <c r="H44" s="96">
        <v>7.1446759259259265E-2</v>
      </c>
      <c r="I44" s="96">
        <f t="shared" si="0"/>
        <v>8.7962962962963298E-4</v>
      </c>
      <c r="J44" s="75">
        <f t="shared" si="1"/>
        <v>37.907014417625142</v>
      </c>
      <c r="K44" s="83"/>
      <c r="L44" s="90"/>
    </row>
    <row r="45" spans="1:12" s="4" customFormat="1" ht="17.25" customHeight="1" x14ac:dyDescent="0.2">
      <c r="A45" s="64">
        <v>23</v>
      </c>
      <c r="B45" s="66">
        <v>20</v>
      </c>
      <c r="C45" s="65">
        <v>10119055457</v>
      </c>
      <c r="D45" s="84" t="s">
        <v>127</v>
      </c>
      <c r="E45" s="89" t="s">
        <v>128</v>
      </c>
      <c r="F45" s="66" t="s">
        <v>43</v>
      </c>
      <c r="G45" s="66" t="s">
        <v>115</v>
      </c>
      <c r="H45" s="96">
        <v>7.1446759259259265E-2</v>
      </c>
      <c r="I45" s="96">
        <f t="shared" si="0"/>
        <v>8.7962962962963298E-4</v>
      </c>
      <c r="J45" s="75">
        <f t="shared" si="1"/>
        <v>37.907014417625142</v>
      </c>
      <c r="K45" s="83"/>
      <c r="L45" s="90"/>
    </row>
    <row r="46" spans="1:12" s="4" customFormat="1" ht="17.25" customHeight="1" x14ac:dyDescent="0.2">
      <c r="A46" s="64">
        <v>24</v>
      </c>
      <c r="B46" s="65">
        <v>27</v>
      </c>
      <c r="C46" s="65">
        <v>10098741940</v>
      </c>
      <c r="D46" s="84" t="s">
        <v>134</v>
      </c>
      <c r="E46" s="89" t="s">
        <v>135</v>
      </c>
      <c r="F46" s="66" t="s">
        <v>43</v>
      </c>
      <c r="G46" s="66" t="s">
        <v>182</v>
      </c>
      <c r="H46" s="96">
        <v>7.1446759259259265E-2</v>
      </c>
      <c r="I46" s="96">
        <f t="shared" si="0"/>
        <v>8.7962962962963298E-4</v>
      </c>
      <c r="J46" s="75">
        <f t="shared" si="1"/>
        <v>37.907014417625142</v>
      </c>
      <c r="K46" s="83"/>
      <c r="L46" s="90"/>
    </row>
    <row r="47" spans="1:12" s="4" customFormat="1" ht="17.25" customHeight="1" x14ac:dyDescent="0.2">
      <c r="A47" s="64">
        <v>25</v>
      </c>
      <c r="B47" s="65">
        <v>22</v>
      </c>
      <c r="C47" s="65">
        <v>10104284983</v>
      </c>
      <c r="D47" s="84" t="s">
        <v>62</v>
      </c>
      <c r="E47" s="89" t="s">
        <v>112</v>
      </c>
      <c r="F47" s="65" t="s">
        <v>39</v>
      </c>
      <c r="G47" s="66" t="s">
        <v>45</v>
      </c>
      <c r="H47" s="96">
        <v>7.1643518518518523E-2</v>
      </c>
      <c r="I47" s="96">
        <f t="shared" si="0"/>
        <v>1.0763888888888906E-3</v>
      </c>
      <c r="J47" s="75">
        <f t="shared" si="1"/>
        <v>37.802907915993536</v>
      </c>
      <c r="K47" s="83"/>
      <c r="L47" s="90"/>
    </row>
    <row r="48" spans="1:12" s="4" customFormat="1" ht="17.25" customHeight="1" x14ac:dyDescent="0.2">
      <c r="A48" s="64">
        <v>26</v>
      </c>
      <c r="B48" s="65">
        <v>32</v>
      </c>
      <c r="C48" s="65">
        <v>10081412080</v>
      </c>
      <c r="D48" s="84" t="s">
        <v>99</v>
      </c>
      <c r="E48" s="89" t="s">
        <v>100</v>
      </c>
      <c r="F48" s="65" t="s">
        <v>33</v>
      </c>
      <c r="G48" s="66" t="s">
        <v>78</v>
      </c>
      <c r="H48" s="96">
        <v>7.1701388888888884E-2</v>
      </c>
      <c r="I48" s="96">
        <f t="shared" si="0"/>
        <v>1.1342592592592515E-3</v>
      </c>
      <c r="J48" s="75">
        <f t="shared" si="1"/>
        <v>37.772397094430993</v>
      </c>
      <c r="K48" s="83"/>
      <c r="L48" s="90"/>
    </row>
    <row r="49" spans="1:12" s="4" customFormat="1" ht="17.25" customHeight="1" x14ac:dyDescent="0.2">
      <c r="A49" s="64">
        <v>27</v>
      </c>
      <c r="B49" s="65">
        <v>67</v>
      </c>
      <c r="C49" s="65"/>
      <c r="D49" s="84" t="s">
        <v>145</v>
      </c>
      <c r="E49" s="89" t="s">
        <v>146</v>
      </c>
      <c r="F49" s="65" t="s">
        <v>43</v>
      </c>
      <c r="G49" s="66" t="s">
        <v>83</v>
      </c>
      <c r="H49" s="96">
        <v>7.4479166666666666E-2</v>
      </c>
      <c r="I49" s="96">
        <f t="shared" si="0"/>
        <v>3.9120370370370333E-3</v>
      </c>
      <c r="J49" s="75">
        <f t="shared" si="1"/>
        <v>36.363636363636367</v>
      </c>
      <c r="K49" s="83"/>
      <c r="L49" s="90"/>
    </row>
    <row r="50" spans="1:12" s="4" customFormat="1" ht="17.25" customHeight="1" x14ac:dyDescent="0.2">
      <c r="A50" s="64">
        <v>28</v>
      </c>
      <c r="B50" s="66">
        <v>36</v>
      </c>
      <c r="C50" s="65">
        <v>10119354642</v>
      </c>
      <c r="D50" s="84" t="s">
        <v>121</v>
      </c>
      <c r="E50" s="89" t="s">
        <v>122</v>
      </c>
      <c r="F50" s="83" t="s">
        <v>43</v>
      </c>
      <c r="G50" s="66" t="s">
        <v>64</v>
      </c>
      <c r="H50" s="96">
        <v>7.8078703703703692E-2</v>
      </c>
      <c r="I50" s="96">
        <f t="shared" si="0"/>
        <v>7.5115740740740594E-3</v>
      </c>
      <c r="J50" s="75">
        <f t="shared" si="1"/>
        <v>34.687222057515562</v>
      </c>
      <c r="K50" s="83"/>
      <c r="L50" s="90"/>
    </row>
    <row r="51" spans="1:12" s="4" customFormat="1" ht="17.25" customHeight="1" x14ac:dyDescent="0.2">
      <c r="A51" s="64">
        <v>29</v>
      </c>
      <c r="B51" s="65">
        <v>29</v>
      </c>
      <c r="C51" s="65"/>
      <c r="D51" s="84" t="s">
        <v>118</v>
      </c>
      <c r="E51" s="89" t="s">
        <v>119</v>
      </c>
      <c r="F51" s="65" t="s">
        <v>44</v>
      </c>
      <c r="G51" s="66" t="s">
        <v>120</v>
      </c>
      <c r="H51" s="96">
        <v>7.9756944444444436E-2</v>
      </c>
      <c r="I51" s="96">
        <f t="shared" si="0"/>
        <v>9.1898148148148034E-3</v>
      </c>
      <c r="J51" s="75">
        <f t="shared" si="1"/>
        <v>33.957335655202435</v>
      </c>
      <c r="K51" s="83"/>
      <c r="L51" s="90"/>
    </row>
    <row r="52" spans="1:12" s="4" customFormat="1" ht="17.25" customHeight="1" x14ac:dyDescent="0.2">
      <c r="A52" s="64">
        <v>30</v>
      </c>
      <c r="B52" s="65">
        <v>54</v>
      </c>
      <c r="C52" s="65">
        <v>10096431623</v>
      </c>
      <c r="D52" s="84" t="s">
        <v>125</v>
      </c>
      <c r="E52" s="89" t="s">
        <v>126</v>
      </c>
      <c r="F52" s="66" t="s">
        <v>39</v>
      </c>
      <c r="G52" s="66" t="s">
        <v>83</v>
      </c>
      <c r="H52" s="96">
        <v>8.1180555555555547E-2</v>
      </c>
      <c r="I52" s="96">
        <f t="shared" si="0"/>
        <v>1.0613425925925915E-2</v>
      </c>
      <c r="J52" s="75">
        <f t="shared" si="1"/>
        <v>33.361847733105215</v>
      </c>
      <c r="K52" s="83"/>
      <c r="L52" s="90"/>
    </row>
    <row r="53" spans="1:12" s="4" customFormat="1" ht="17.25" customHeight="1" x14ac:dyDescent="0.2">
      <c r="A53" s="64">
        <v>31</v>
      </c>
      <c r="B53" s="65">
        <v>17</v>
      </c>
      <c r="C53" s="65">
        <v>10119067177</v>
      </c>
      <c r="D53" s="84" t="s">
        <v>136</v>
      </c>
      <c r="E53" s="89" t="s">
        <v>137</v>
      </c>
      <c r="F53" s="65" t="s">
        <v>43</v>
      </c>
      <c r="G53" s="66" t="s">
        <v>42</v>
      </c>
      <c r="H53" s="96">
        <v>8.1296296296296297E-2</v>
      </c>
      <c r="I53" s="96">
        <f t="shared" si="0"/>
        <v>1.0729166666666665E-2</v>
      </c>
      <c r="J53" s="75">
        <f t="shared" si="1"/>
        <v>33.314350797266513</v>
      </c>
      <c r="K53" s="83"/>
      <c r="L53" s="90"/>
    </row>
    <row r="54" spans="1:12" s="4" customFormat="1" ht="17.25" customHeight="1" x14ac:dyDescent="0.2">
      <c r="A54" s="64">
        <v>32</v>
      </c>
      <c r="B54" s="65">
        <v>44</v>
      </c>
      <c r="C54" s="66"/>
      <c r="D54" s="84" t="s">
        <v>165</v>
      </c>
      <c r="E54" s="89" t="s">
        <v>166</v>
      </c>
      <c r="F54" s="66" t="s">
        <v>44</v>
      </c>
      <c r="G54" s="66" t="s">
        <v>83</v>
      </c>
      <c r="H54" s="96">
        <v>8.4988425925925926E-2</v>
      </c>
      <c r="I54" s="96">
        <f t="shared" si="0"/>
        <v>1.4421296296296293E-2</v>
      </c>
      <c r="J54" s="75">
        <f t="shared" si="1"/>
        <v>31.867084297970855</v>
      </c>
      <c r="K54" s="83"/>
      <c r="L54" s="90"/>
    </row>
    <row r="55" spans="1:12" s="4" customFormat="1" ht="17.25" customHeight="1" x14ac:dyDescent="0.2">
      <c r="A55" s="64">
        <v>33</v>
      </c>
      <c r="B55" s="65">
        <v>26</v>
      </c>
      <c r="C55" s="66">
        <v>10076267343</v>
      </c>
      <c r="D55" s="84" t="s">
        <v>155</v>
      </c>
      <c r="E55" s="89" t="s">
        <v>156</v>
      </c>
      <c r="F55" s="65" t="s">
        <v>43</v>
      </c>
      <c r="G55" s="66" t="s">
        <v>182</v>
      </c>
      <c r="H55" s="96">
        <v>8.4988425925925926E-2</v>
      </c>
      <c r="I55" s="96">
        <f t="shared" si="0"/>
        <v>1.4421296296296293E-2</v>
      </c>
      <c r="J55" s="75">
        <f t="shared" si="1"/>
        <v>31.867084297970855</v>
      </c>
      <c r="K55" s="83"/>
      <c r="L55" s="90"/>
    </row>
    <row r="56" spans="1:12" s="4" customFormat="1" ht="17.25" customHeight="1" x14ac:dyDescent="0.2">
      <c r="A56" s="64">
        <v>34</v>
      </c>
      <c r="B56" s="65">
        <v>28</v>
      </c>
      <c r="C56" s="65">
        <v>10119617855</v>
      </c>
      <c r="D56" s="84" t="s">
        <v>151</v>
      </c>
      <c r="E56" s="89" t="s">
        <v>152</v>
      </c>
      <c r="F56" s="65" t="s">
        <v>43</v>
      </c>
      <c r="G56" s="66" t="s">
        <v>182</v>
      </c>
      <c r="H56" s="96">
        <v>8.4988425925925926E-2</v>
      </c>
      <c r="I56" s="96">
        <f t="shared" si="0"/>
        <v>1.4421296296296293E-2</v>
      </c>
      <c r="J56" s="75">
        <f t="shared" si="1"/>
        <v>31.867084297970855</v>
      </c>
      <c r="K56" s="83"/>
      <c r="L56" s="90"/>
    </row>
    <row r="57" spans="1:12" s="4" customFormat="1" ht="17.25" customHeight="1" x14ac:dyDescent="0.2">
      <c r="A57" s="64">
        <v>35</v>
      </c>
      <c r="B57" s="65">
        <v>33</v>
      </c>
      <c r="C57" s="65">
        <v>10096944915</v>
      </c>
      <c r="D57" s="84" t="s">
        <v>131</v>
      </c>
      <c r="E57" s="89" t="s">
        <v>132</v>
      </c>
      <c r="F57" s="65" t="s">
        <v>44</v>
      </c>
      <c r="G57" s="66" t="s">
        <v>133</v>
      </c>
      <c r="H57" s="96">
        <v>8.4988425925925926E-2</v>
      </c>
      <c r="I57" s="96">
        <f t="shared" si="0"/>
        <v>1.4421296296296293E-2</v>
      </c>
      <c r="J57" s="75">
        <f t="shared" si="1"/>
        <v>31.867084297970855</v>
      </c>
      <c r="K57" s="83"/>
      <c r="L57" s="90"/>
    </row>
    <row r="58" spans="1:12" s="4" customFormat="1" ht="17.25" customHeight="1" x14ac:dyDescent="0.2">
      <c r="A58" s="64">
        <v>36</v>
      </c>
      <c r="B58" s="65">
        <v>68</v>
      </c>
      <c r="C58" s="65"/>
      <c r="D58" s="84" t="s">
        <v>163</v>
      </c>
      <c r="E58" s="89" t="s">
        <v>164</v>
      </c>
      <c r="F58" s="65" t="s">
        <v>43</v>
      </c>
      <c r="G58" s="66" t="s">
        <v>83</v>
      </c>
      <c r="H58" s="96">
        <v>8.4988425925925926E-2</v>
      </c>
      <c r="I58" s="96">
        <f t="shared" si="0"/>
        <v>1.4421296296296293E-2</v>
      </c>
      <c r="J58" s="75">
        <f t="shared" si="1"/>
        <v>31.867084297970855</v>
      </c>
      <c r="K58" s="83"/>
      <c r="L58" s="90"/>
    </row>
    <row r="59" spans="1:12" s="4" customFormat="1" ht="17.25" customHeight="1" x14ac:dyDescent="0.2">
      <c r="A59" s="64">
        <v>37</v>
      </c>
      <c r="B59" s="65">
        <v>16</v>
      </c>
      <c r="C59" s="65">
        <v>10116028552</v>
      </c>
      <c r="D59" s="84" t="s">
        <v>123</v>
      </c>
      <c r="E59" s="89" t="s">
        <v>124</v>
      </c>
      <c r="F59" s="65" t="s">
        <v>43</v>
      </c>
      <c r="G59" s="66" t="s">
        <v>42</v>
      </c>
      <c r="H59" s="96">
        <v>8.4988425925925926E-2</v>
      </c>
      <c r="I59" s="96">
        <f t="shared" si="0"/>
        <v>1.4421296296296293E-2</v>
      </c>
      <c r="J59" s="75">
        <f t="shared" si="1"/>
        <v>31.867084297970855</v>
      </c>
      <c r="K59" s="83"/>
      <c r="L59" s="90"/>
    </row>
    <row r="60" spans="1:12" s="4" customFormat="1" ht="17.25" customHeight="1" x14ac:dyDescent="0.2">
      <c r="A60" s="64">
        <v>38</v>
      </c>
      <c r="B60" s="65">
        <v>69</v>
      </c>
      <c r="C60" s="65"/>
      <c r="D60" s="84" t="s">
        <v>157</v>
      </c>
      <c r="E60" s="89" t="s">
        <v>158</v>
      </c>
      <c r="F60" s="65" t="s">
        <v>43</v>
      </c>
      <c r="G60" s="66" t="s">
        <v>83</v>
      </c>
      <c r="H60" s="96">
        <v>8.4988425925925926E-2</v>
      </c>
      <c r="I60" s="96">
        <f t="shared" si="0"/>
        <v>1.4421296296296293E-2</v>
      </c>
      <c r="J60" s="75">
        <f t="shared" si="1"/>
        <v>31.867084297970855</v>
      </c>
      <c r="K60" s="83"/>
      <c r="L60" s="90"/>
    </row>
    <row r="61" spans="1:12" s="4" customFormat="1" ht="17.25" customHeight="1" x14ac:dyDescent="0.2">
      <c r="A61" s="64">
        <v>39</v>
      </c>
      <c r="B61" s="65">
        <v>42</v>
      </c>
      <c r="C61" s="65"/>
      <c r="D61" s="84" t="s">
        <v>144</v>
      </c>
      <c r="E61" s="89" t="s">
        <v>56</v>
      </c>
      <c r="F61" s="66" t="s">
        <v>44</v>
      </c>
      <c r="G61" s="66" t="s">
        <v>83</v>
      </c>
      <c r="H61" s="96">
        <v>8.6990740740740743E-2</v>
      </c>
      <c r="I61" s="96">
        <f t="shared" si="0"/>
        <v>1.6423611111111111E-2</v>
      </c>
      <c r="J61" s="75">
        <f t="shared" si="1"/>
        <v>31.133581692389569</v>
      </c>
      <c r="K61" s="83"/>
      <c r="L61" s="90"/>
    </row>
    <row r="62" spans="1:12" s="4" customFormat="1" ht="17.25" customHeight="1" x14ac:dyDescent="0.2">
      <c r="A62" s="64">
        <v>40</v>
      </c>
      <c r="B62" s="65">
        <v>52</v>
      </c>
      <c r="C62" s="65"/>
      <c r="D62" s="84" t="s">
        <v>138</v>
      </c>
      <c r="E62" s="89" t="s">
        <v>139</v>
      </c>
      <c r="F62" s="66" t="s">
        <v>43</v>
      </c>
      <c r="G62" s="66" t="s">
        <v>83</v>
      </c>
      <c r="H62" s="96">
        <v>8.6990740740740743E-2</v>
      </c>
      <c r="I62" s="96">
        <f t="shared" si="0"/>
        <v>1.6423611111111111E-2</v>
      </c>
      <c r="J62" s="75">
        <f t="shared" si="1"/>
        <v>31.133581692389569</v>
      </c>
      <c r="K62" s="83"/>
      <c r="L62" s="90"/>
    </row>
    <row r="63" spans="1:12" s="4" customFormat="1" ht="17.25" customHeight="1" x14ac:dyDescent="0.2">
      <c r="A63" s="64">
        <v>41</v>
      </c>
      <c r="B63" s="65">
        <v>43</v>
      </c>
      <c r="C63" s="88"/>
      <c r="D63" s="84" t="s">
        <v>169</v>
      </c>
      <c r="E63" s="89" t="s">
        <v>143</v>
      </c>
      <c r="F63" s="88" t="s">
        <v>44</v>
      </c>
      <c r="G63" s="66" t="s">
        <v>83</v>
      </c>
      <c r="H63" s="96">
        <v>8.6990740740740743E-2</v>
      </c>
      <c r="I63" s="96">
        <f t="shared" si="0"/>
        <v>1.6423611111111111E-2</v>
      </c>
      <c r="J63" s="75">
        <f t="shared" si="1"/>
        <v>31.133581692389569</v>
      </c>
      <c r="K63" s="83"/>
      <c r="L63" s="90"/>
    </row>
    <row r="64" spans="1:12" s="4" customFormat="1" ht="17.25" customHeight="1" x14ac:dyDescent="0.2">
      <c r="A64" s="64">
        <v>42</v>
      </c>
      <c r="B64" s="65">
        <v>51</v>
      </c>
      <c r="C64" s="65"/>
      <c r="D64" s="84" t="s">
        <v>140</v>
      </c>
      <c r="E64" s="89" t="s">
        <v>141</v>
      </c>
      <c r="F64" s="65" t="s">
        <v>43</v>
      </c>
      <c r="G64" s="66" t="s">
        <v>83</v>
      </c>
      <c r="H64" s="96">
        <v>8.6990740740740743E-2</v>
      </c>
      <c r="I64" s="96">
        <f t="shared" si="0"/>
        <v>1.6423611111111111E-2</v>
      </c>
      <c r="J64" s="75">
        <f t="shared" si="1"/>
        <v>31.133581692389569</v>
      </c>
      <c r="K64" s="83"/>
      <c r="L64" s="90"/>
    </row>
    <row r="65" spans="1:12" s="4" customFormat="1" ht="17.25" customHeight="1" x14ac:dyDescent="0.2">
      <c r="A65" s="64">
        <v>43</v>
      </c>
      <c r="B65" s="65">
        <v>45</v>
      </c>
      <c r="C65" s="65"/>
      <c r="D65" s="84" t="s">
        <v>178</v>
      </c>
      <c r="E65" s="89" t="s">
        <v>179</v>
      </c>
      <c r="F65" s="66" t="s">
        <v>44</v>
      </c>
      <c r="G65" s="66" t="s">
        <v>83</v>
      </c>
      <c r="H65" s="96">
        <v>8.6990740740740743E-2</v>
      </c>
      <c r="I65" s="96">
        <f t="shared" si="0"/>
        <v>1.6423611111111111E-2</v>
      </c>
      <c r="J65" s="75">
        <f t="shared" si="1"/>
        <v>31.133581692389569</v>
      </c>
      <c r="K65" s="83"/>
      <c r="L65" s="90"/>
    </row>
    <row r="66" spans="1:12" s="4" customFormat="1" ht="17.25" customHeight="1" x14ac:dyDescent="0.2">
      <c r="A66" s="64">
        <v>44</v>
      </c>
      <c r="B66" s="65">
        <v>46</v>
      </c>
      <c r="C66" s="65"/>
      <c r="D66" s="84" t="s">
        <v>170</v>
      </c>
      <c r="E66" s="89" t="s">
        <v>171</v>
      </c>
      <c r="F66" s="65" t="s">
        <v>44</v>
      </c>
      <c r="G66" s="66" t="s">
        <v>83</v>
      </c>
      <c r="H66" s="96">
        <v>8.6990740740740743E-2</v>
      </c>
      <c r="I66" s="96">
        <f t="shared" si="0"/>
        <v>1.6423611111111111E-2</v>
      </c>
      <c r="J66" s="75">
        <f t="shared" si="1"/>
        <v>31.133581692389569</v>
      </c>
      <c r="K66" s="83"/>
      <c r="L66" s="90"/>
    </row>
    <row r="67" spans="1:12" s="4" customFormat="1" ht="17.25" customHeight="1" x14ac:dyDescent="0.2">
      <c r="A67" s="64">
        <v>45</v>
      </c>
      <c r="B67" s="65">
        <v>60</v>
      </c>
      <c r="C67" s="65"/>
      <c r="D67" s="84" t="s">
        <v>159</v>
      </c>
      <c r="E67" s="89" t="s">
        <v>160</v>
      </c>
      <c r="F67" s="65" t="s">
        <v>43</v>
      </c>
      <c r="G67" s="66" t="s">
        <v>83</v>
      </c>
      <c r="H67" s="96">
        <v>8.8576388888888899E-2</v>
      </c>
      <c r="I67" s="96">
        <f t="shared" si="0"/>
        <v>1.8009259259259267E-2</v>
      </c>
      <c r="J67" s="75">
        <f t="shared" si="1"/>
        <v>30.576244609956881</v>
      </c>
      <c r="K67" s="83"/>
      <c r="L67" s="90"/>
    </row>
    <row r="68" spans="1:12" s="4" customFormat="1" ht="17.25" customHeight="1" x14ac:dyDescent="0.2">
      <c r="A68" s="64">
        <v>46</v>
      </c>
      <c r="B68" s="65">
        <v>65</v>
      </c>
      <c r="C68" s="65"/>
      <c r="D68" s="84" t="s">
        <v>167</v>
      </c>
      <c r="E68" s="89" t="s">
        <v>168</v>
      </c>
      <c r="F68" s="65" t="s">
        <v>43</v>
      </c>
      <c r="G68" s="66" t="s">
        <v>83</v>
      </c>
      <c r="H68" s="96">
        <v>8.8576388888888899E-2</v>
      </c>
      <c r="I68" s="96">
        <f t="shared" si="0"/>
        <v>1.8009259259259267E-2</v>
      </c>
      <c r="J68" s="75">
        <f t="shared" si="1"/>
        <v>30.576244609956881</v>
      </c>
      <c r="K68" s="83"/>
      <c r="L68" s="90"/>
    </row>
    <row r="69" spans="1:12" s="4" customFormat="1" ht="17.25" customHeight="1" x14ac:dyDescent="0.2">
      <c r="A69" s="64">
        <v>47</v>
      </c>
      <c r="B69" s="65">
        <v>61</v>
      </c>
      <c r="C69" s="65"/>
      <c r="D69" s="84" t="s">
        <v>161</v>
      </c>
      <c r="E69" s="89" t="s">
        <v>162</v>
      </c>
      <c r="F69" s="65" t="s">
        <v>43</v>
      </c>
      <c r="G69" s="66" t="s">
        <v>83</v>
      </c>
      <c r="H69" s="96">
        <v>8.8576388888888899E-2</v>
      </c>
      <c r="I69" s="96">
        <f t="shared" si="0"/>
        <v>1.8009259259259267E-2</v>
      </c>
      <c r="J69" s="75">
        <f t="shared" si="1"/>
        <v>30.576244609956881</v>
      </c>
      <c r="K69" s="83"/>
      <c r="L69" s="90"/>
    </row>
    <row r="70" spans="1:12" s="4" customFormat="1" ht="17.25" customHeight="1" x14ac:dyDescent="0.2">
      <c r="A70" s="64">
        <v>48</v>
      </c>
      <c r="B70" s="65">
        <v>66</v>
      </c>
      <c r="C70" s="65"/>
      <c r="D70" s="84" t="s">
        <v>147</v>
      </c>
      <c r="E70" s="89" t="s">
        <v>148</v>
      </c>
      <c r="F70" s="65" t="s">
        <v>43</v>
      </c>
      <c r="G70" s="66" t="s">
        <v>83</v>
      </c>
      <c r="H70" s="96">
        <v>8.8576388888888899E-2</v>
      </c>
      <c r="I70" s="96">
        <f t="shared" si="0"/>
        <v>1.8009259259259267E-2</v>
      </c>
      <c r="J70" s="75">
        <f t="shared" si="1"/>
        <v>30.576244609956881</v>
      </c>
      <c r="K70" s="83"/>
      <c r="L70" s="90"/>
    </row>
    <row r="71" spans="1:12" s="4" customFormat="1" ht="17.25" customHeight="1" x14ac:dyDescent="0.2">
      <c r="A71" s="67">
        <v>49</v>
      </c>
      <c r="B71" s="65">
        <v>64</v>
      </c>
      <c r="C71" s="66"/>
      <c r="D71" s="84" t="s">
        <v>149</v>
      </c>
      <c r="E71" s="89" t="s">
        <v>150</v>
      </c>
      <c r="F71" s="65" t="s">
        <v>39</v>
      </c>
      <c r="G71" s="66" t="s">
        <v>83</v>
      </c>
      <c r="H71" s="96">
        <v>8.8576388888888899E-2</v>
      </c>
      <c r="I71" s="96">
        <f t="shared" si="0"/>
        <v>1.8009259259259267E-2</v>
      </c>
      <c r="J71" s="75">
        <f t="shared" si="1"/>
        <v>30.576244609956881</v>
      </c>
      <c r="K71" s="83"/>
      <c r="L71" s="90"/>
    </row>
    <row r="72" spans="1:12" s="4" customFormat="1" ht="17.25" customHeight="1" x14ac:dyDescent="0.2">
      <c r="A72" s="67">
        <v>50</v>
      </c>
      <c r="B72" s="65">
        <v>63</v>
      </c>
      <c r="C72" s="66"/>
      <c r="D72" s="84" t="s">
        <v>142</v>
      </c>
      <c r="E72" s="89" t="s">
        <v>143</v>
      </c>
      <c r="F72" s="66" t="s">
        <v>43</v>
      </c>
      <c r="G72" s="66" t="s">
        <v>83</v>
      </c>
      <c r="H72" s="96">
        <v>8.8819444444444451E-2</v>
      </c>
      <c r="I72" s="96">
        <f t="shared" si="0"/>
        <v>1.8252314814814818E-2</v>
      </c>
      <c r="J72" s="75">
        <f t="shared" si="1"/>
        <v>30.492572322126662</v>
      </c>
      <c r="K72" s="83"/>
      <c r="L72" s="90"/>
    </row>
    <row r="73" spans="1:12" s="4" customFormat="1" ht="17.25" customHeight="1" x14ac:dyDescent="0.2">
      <c r="A73" s="67">
        <v>51</v>
      </c>
      <c r="B73" s="65">
        <v>62</v>
      </c>
      <c r="C73" s="65"/>
      <c r="D73" s="84" t="s">
        <v>153</v>
      </c>
      <c r="E73" s="89" t="s">
        <v>154</v>
      </c>
      <c r="F73" s="65" t="s">
        <v>43</v>
      </c>
      <c r="G73" s="66" t="s">
        <v>83</v>
      </c>
      <c r="H73" s="96">
        <v>8.8819444444444451E-2</v>
      </c>
      <c r="I73" s="96">
        <f t="shared" si="0"/>
        <v>1.8252314814814818E-2</v>
      </c>
      <c r="J73" s="75">
        <f t="shared" si="1"/>
        <v>30.492572322126662</v>
      </c>
      <c r="K73" s="83"/>
      <c r="L73" s="90"/>
    </row>
    <row r="74" spans="1:12" s="4" customFormat="1" ht="17.25" customHeight="1" x14ac:dyDescent="0.2">
      <c r="A74" s="67" t="s">
        <v>46</v>
      </c>
      <c r="B74" s="65">
        <v>57</v>
      </c>
      <c r="C74" s="66"/>
      <c r="D74" s="84" t="s">
        <v>174</v>
      </c>
      <c r="E74" s="89" t="s">
        <v>175</v>
      </c>
      <c r="F74" s="65" t="s">
        <v>44</v>
      </c>
      <c r="G74" s="66" t="s">
        <v>83</v>
      </c>
      <c r="H74" s="93"/>
      <c r="I74" s="96"/>
      <c r="J74" s="75" t="str">
        <f t="shared" si="1"/>
        <v/>
      </c>
      <c r="K74" s="83"/>
      <c r="L74" s="90"/>
    </row>
    <row r="75" spans="1:12" s="4" customFormat="1" ht="17.25" customHeight="1" x14ac:dyDescent="0.2">
      <c r="A75" s="67" t="s">
        <v>46</v>
      </c>
      <c r="B75" s="65">
        <v>58</v>
      </c>
      <c r="C75" s="65"/>
      <c r="D75" s="84" t="s">
        <v>176</v>
      </c>
      <c r="E75" s="89" t="s">
        <v>177</v>
      </c>
      <c r="F75" s="66" t="s">
        <v>44</v>
      </c>
      <c r="G75" s="66" t="s">
        <v>83</v>
      </c>
      <c r="H75" s="93"/>
      <c r="I75" s="96"/>
      <c r="J75" s="75" t="str">
        <f t="shared" si="1"/>
        <v/>
      </c>
      <c r="K75" s="83"/>
      <c r="L75" s="90"/>
    </row>
    <row r="76" spans="1:12" s="4" customFormat="1" ht="17.25" customHeight="1" x14ac:dyDescent="0.2">
      <c r="A76" s="67" t="s">
        <v>46</v>
      </c>
      <c r="B76" s="65">
        <v>56</v>
      </c>
      <c r="C76" s="65"/>
      <c r="D76" s="84" t="s">
        <v>172</v>
      </c>
      <c r="E76" s="89" t="s">
        <v>173</v>
      </c>
      <c r="F76" s="65" t="s">
        <v>44</v>
      </c>
      <c r="G76" s="66" t="s">
        <v>83</v>
      </c>
      <c r="H76" s="93"/>
      <c r="I76" s="96"/>
      <c r="J76" s="75"/>
      <c r="K76" s="83"/>
      <c r="L76" s="90"/>
    </row>
    <row r="77" spans="1:12" s="4" customFormat="1" ht="17.25" customHeight="1" x14ac:dyDescent="0.2">
      <c r="A77" s="67" t="s">
        <v>189</v>
      </c>
      <c r="B77" s="65">
        <v>38</v>
      </c>
      <c r="C77" s="65">
        <v>10113498771</v>
      </c>
      <c r="D77" s="84" t="s">
        <v>90</v>
      </c>
      <c r="E77" s="89" t="s">
        <v>91</v>
      </c>
      <c r="F77" s="65" t="s">
        <v>39</v>
      </c>
      <c r="G77" s="66" t="s">
        <v>63</v>
      </c>
      <c r="H77" s="93"/>
      <c r="I77" s="96"/>
      <c r="J77" s="75"/>
      <c r="K77" s="83"/>
      <c r="L77" s="90"/>
    </row>
    <row r="78" spans="1:12" s="4" customFormat="1" ht="17.25" customHeight="1" thickBot="1" x14ac:dyDescent="0.25">
      <c r="A78" s="68" t="s">
        <v>189</v>
      </c>
      <c r="B78" s="69">
        <v>39</v>
      </c>
      <c r="C78" s="69">
        <v>10095184666</v>
      </c>
      <c r="D78" s="85" t="s">
        <v>92</v>
      </c>
      <c r="E78" s="91" t="s">
        <v>93</v>
      </c>
      <c r="F78" s="69" t="s">
        <v>43</v>
      </c>
      <c r="G78" s="70" t="s">
        <v>63</v>
      </c>
      <c r="H78" s="94"/>
      <c r="I78" s="97"/>
      <c r="J78" s="87"/>
      <c r="K78" s="86"/>
      <c r="L78" s="92"/>
    </row>
    <row r="79" spans="1:12" s="4" customFormat="1" ht="4.5" customHeight="1" thickTop="1" thickBot="1" x14ac:dyDescent="0.25">
      <c r="A79" s="56"/>
      <c r="B79" s="60"/>
      <c r="C79" s="61"/>
      <c r="D79" s="42"/>
      <c r="E79" s="42"/>
      <c r="F79" s="56"/>
      <c r="G79" s="42"/>
      <c r="H79" s="62"/>
      <c r="I79" s="62"/>
      <c r="J79" s="63"/>
      <c r="K79" s="63"/>
      <c r="L79" s="63"/>
    </row>
    <row r="80" spans="1:12" s="4" customFormat="1" ht="18" customHeight="1" thickTop="1" x14ac:dyDescent="0.2">
      <c r="A80" s="123" t="s">
        <v>5</v>
      </c>
      <c r="B80" s="124"/>
      <c r="C80" s="124"/>
      <c r="D80" s="124"/>
      <c r="E80" s="54"/>
      <c r="F80" s="54"/>
      <c r="G80" s="124" t="s">
        <v>6</v>
      </c>
      <c r="H80" s="124"/>
      <c r="I80" s="124"/>
      <c r="J80" s="124"/>
      <c r="K80" s="124"/>
      <c r="L80" s="125"/>
    </row>
    <row r="81" spans="1:12" s="4" customFormat="1" ht="12" customHeight="1" x14ac:dyDescent="0.2">
      <c r="A81" s="29" t="s">
        <v>187</v>
      </c>
      <c r="B81" s="30"/>
      <c r="C81" s="33"/>
      <c r="D81" s="31"/>
      <c r="E81" s="43"/>
      <c r="F81" s="44"/>
      <c r="G81" s="78" t="s">
        <v>34</v>
      </c>
      <c r="H81" s="57">
        <v>11</v>
      </c>
      <c r="I81" s="58"/>
      <c r="J81" s="1"/>
      <c r="K81" s="76" t="s">
        <v>32</v>
      </c>
      <c r="L81" s="55">
        <f>COUNTIF(F23:F78,"ЗМС")</f>
        <v>0</v>
      </c>
    </row>
    <row r="82" spans="1:12" s="4" customFormat="1" ht="12" customHeight="1" x14ac:dyDescent="0.2">
      <c r="A82" s="29" t="s">
        <v>188</v>
      </c>
      <c r="B82" s="8"/>
      <c r="C82" s="34"/>
      <c r="D82" s="23"/>
      <c r="E82" s="45"/>
      <c r="F82" s="46"/>
      <c r="G82" s="78" t="s">
        <v>27</v>
      </c>
      <c r="H82" s="57">
        <f>H83+H88</f>
        <v>56</v>
      </c>
      <c r="I82" s="58"/>
      <c r="J82" s="1"/>
      <c r="K82" s="76" t="s">
        <v>21</v>
      </c>
      <c r="L82" s="55">
        <f>COUNTIF(F23:F78,"МСМК")</f>
        <v>0</v>
      </c>
    </row>
    <row r="83" spans="1:12" s="4" customFormat="1" ht="12" customHeight="1" x14ac:dyDescent="0.2">
      <c r="A83" s="29" t="s">
        <v>180</v>
      </c>
      <c r="B83" s="8"/>
      <c r="C83" s="35"/>
      <c r="D83" s="23"/>
      <c r="E83" s="45"/>
      <c r="F83" s="46"/>
      <c r="G83" s="78" t="s">
        <v>28</v>
      </c>
      <c r="H83" s="57">
        <f>H84+H85+H87</f>
        <v>54</v>
      </c>
      <c r="I83" s="58"/>
      <c r="J83" s="1"/>
      <c r="K83" s="76" t="s">
        <v>24</v>
      </c>
      <c r="L83" s="55">
        <f>COUNTIF(F23:F78,"МС")</f>
        <v>0</v>
      </c>
    </row>
    <row r="84" spans="1:12" s="4" customFormat="1" ht="12" customHeight="1" x14ac:dyDescent="0.2">
      <c r="A84" s="29" t="s">
        <v>181</v>
      </c>
      <c r="B84" s="8"/>
      <c r="C84" s="35"/>
      <c r="D84" s="23"/>
      <c r="G84" s="78" t="s">
        <v>29</v>
      </c>
      <c r="H84" s="57">
        <f>COUNT(A23:A78)</f>
        <v>51</v>
      </c>
      <c r="I84" s="58"/>
      <c r="J84" s="1"/>
      <c r="K84" s="76" t="s">
        <v>33</v>
      </c>
      <c r="L84" s="55">
        <f>COUNTIF(F23:F78,"КМС")</f>
        <v>13</v>
      </c>
    </row>
    <row r="85" spans="1:12" s="4" customFormat="1" ht="12" customHeight="1" x14ac:dyDescent="0.2">
      <c r="A85" s="81"/>
      <c r="B85" s="8"/>
      <c r="C85" s="35"/>
      <c r="D85" s="23"/>
      <c r="E85" s="45"/>
      <c r="F85" s="46"/>
      <c r="G85" s="78" t="s">
        <v>30</v>
      </c>
      <c r="H85" s="57">
        <f>COUNTIF(A23:A78,"НФ")</f>
        <v>3</v>
      </c>
      <c r="I85" s="58"/>
      <c r="J85" s="1"/>
      <c r="K85" s="76" t="s">
        <v>39</v>
      </c>
      <c r="L85" s="55">
        <f>COUNTIF(F23:F78,"1 СР")</f>
        <v>11</v>
      </c>
    </row>
    <row r="86" spans="1:12" s="4" customFormat="1" ht="12" customHeight="1" x14ac:dyDescent="0.2">
      <c r="A86" s="29"/>
      <c r="B86" s="8"/>
      <c r="C86" s="35"/>
      <c r="D86" s="23"/>
      <c r="E86" s="45"/>
      <c r="F86" s="46"/>
      <c r="G86" s="76" t="s">
        <v>47</v>
      </c>
      <c r="H86" s="77">
        <f>COUNTIF(A23:A78,"ЛИМ")</f>
        <v>0</v>
      </c>
      <c r="I86" s="58"/>
      <c r="J86" s="1"/>
      <c r="K86" s="40" t="s">
        <v>43</v>
      </c>
      <c r="L86" s="51">
        <f>COUNTIF(F23:F78,"2 СР")</f>
        <v>22</v>
      </c>
    </row>
    <row r="87" spans="1:12" s="4" customFormat="1" ht="12" customHeight="1" x14ac:dyDescent="0.2">
      <c r="A87" s="29"/>
      <c r="B87" s="8"/>
      <c r="C87" s="8"/>
      <c r="D87" s="23"/>
      <c r="E87" s="45"/>
      <c r="F87" s="46"/>
      <c r="G87" s="78" t="s">
        <v>35</v>
      </c>
      <c r="H87" s="57">
        <f>COUNTIF(A23:A78,"ДСКВ")</f>
        <v>0</v>
      </c>
      <c r="I87" s="58"/>
      <c r="J87" s="1"/>
      <c r="K87" s="40" t="s">
        <v>44</v>
      </c>
      <c r="L87" s="55">
        <f>COUNTIF(F23:F78,"3 СР")</f>
        <v>10</v>
      </c>
    </row>
    <row r="88" spans="1:12" s="4" customFormat="1" ht="12" customHeight="1" x14ac:dyDescent="0.2">
      <c r="A88" s="29"/>
      <c r="B88" s="8"/>
      <c r="C88" s="8"/>
      <c r="D88" s="23"/>
      <c r="E88" s="47"/>
      <c r="F88" s="48"/>
      <c r="G88" s="78" t="s">
        <v>31</v>
      </c>
      <c r="H88" s="57">
        <f>COUNTIF(A23:A78,"НС")</f>
        <v>2</v>
      </c>
      <c r="I88" s="59"/>
      <c r="J88" s="79"/>
      <c r="K88" s="80"/>
      <c r="L88" s="82"/>
    </row>
    <row r="89" spans="1:12" s="4" customFormat="1" ht="6.75" customHeight="1" x14ac:dyDescent="0.2">
      <c r="A89" s="16"/>
      <c r="B89" s="74"/>
      <c r="C89" s="74"/>
      <c r="D89" s="1"/>
      <c r="E89" s="1"/>
      <c r="F89" s="1"/>
      <c r="G89" s="1"/>
      <c r="H89" s="1"/>
      <c r="I89" s="1"/>
      <c r="J89" s="41"/>
      <c r="K89" s="1"/>
      <c r="L89" s="17"/>
    </row>
    <row r="90" spans="1:12" s="4" customFormat="1" ht="15.75" customHeight="1" x14ac:dyDescent="0.2">
      <c r="A90" s="120" t="s">
        <v>3</v>
      </c>
      <c r="B90" s="121"/>
      <c r="C90" s="121"/>
      <c r="D90" s="121"/>
      <c r="E90" s="121" t="s">
        <v>12</v>
      </c>
      <c r="F90" s="121"/>
      <c r="G90" s="121"/>
      <c r="H90" s="121" t="s">
        <v>4</v>
      </c>
      <c r="I90" s="121"/>
      <c r="J90" s="121"/>
      <c r="K90" s="121" t="s">
        <v>190</v>
      </c>
      <c r="L90" s="122"/>
    </row>
    <row r="91" spans="1:12" s="4" customFormat="1" ht="9.75" customHeight="1" x14ac:dyDescent="0.2">
      <c r="A91" s="139"/>
      <c r="B91" s="140"/>
      <c r="C91" s="140"/>
      <c r="D91" s="140"/>
      <c r="E91" s="140"/>
      <c r="F91" s="141"/>
      <c r="G91" s="141"/>
      <c r="H91" s="141"/>
      <c r="I91" s="141"/>
      <c r="J91" s="141"/>
      <c r="K91" s="141"/>
      <c r="L91" s="142"/>
    </row>
    <row r="92" spans="1:12" s="4" customFormat="1" ht="9.75" customHeight="1" x14ac:dyDescent="0.2">
      <c r="A92" s="71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3"/>
    </row>
    <row r="93" spans="1:12" s="4" customFormat="1" ht="9.75" customHeight="1" x14ac:dyDescent="0.2">
      <c r="A93" s="71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3"/>
    </row>
    <row r="94" spans="1:12" s="4" customFormat="1" ht="9.75" customHeight="1" x14ac:dyDescent="0.2">
      <c r="A94" s="71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3"/>
    </row>
    <row r="95" spans="1:12" s="4" customFormat="1" ht="9.75" customHeight="1" x14ac:dyDescent="0.2">
      <c r="A95" s="139"/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3"/>
    </row>
    <row r="96" spans="1:12" s="4" customFormat="1" ht="9.75" customHeight="1" x14ac:dyDescent="0.2">
      <c r="A96" s="139"/>
      <c r="B96" s="140"/>
      <c r="C96" s="140"/>
      <c r="D96" s="140"/>
      <c r="E96" s="140"/>
      <c r="F96" s="144"/>
      <c r="G96" s="144"/>
      <c r="H96" s="144"/>
      <c r="I96" s="144"/>
      <c r="J96" s="144"/>
      <c r="K96" s="144"/>
      <c r="L96" s="145"/>
    </row>
    <row r="97" spans="1:12" s="4" customFormat="1" ht="15.75" customHeight="1" thickBot="1" x14ac:dyDescent="0.25">
      <c r="A97" s="146"/>
      <c r="B97" s="137"/>
      <c r="C97" s="137"/>
      <c r="D97" s="137"/>
      <c r="E97" s="137" t="str">
        <f>G17</f>
        <v>ВОСТРУХИН М.Н. (ВК, г. САРАТОВ)</v>
      </c>
      <c r="F97" s="137"/>
      <c r="G97" s="137"/>
      <c r="H97" s="137" t="str">
        <f>G18</f>
        <v>ГАЙДАРЕНКО С.С. (1К, г. САРАТОВ)</v>
      </c>
      <c r="I97" s="137"/>
      <c r="J97" s="137"/>
      <c r="K97" s="137" t="str">
        <f>G19</f>
        <v>ТРУШИН Б.К. (ВК, г. САРАТОВ)</v>
      </c>
      <c r="L97" s="138"/>
    </row>
    <row r="98" spans="1:12" s="4" customFormat="1" ht="14.25" customHeight="1" thickTop="1" x14ac:dyDescent="0.2">
      <c r="A98" s="1"/>
      <c r="B98" s="13"/>
      <c r="C98" s="13"/>
      <c r="D98" s="1"/>
      <c r="E98" s="1"/>
      <c r="F98" s="1"/>
      <c r="G98" s="1"/>
      <c r="H98" s="1"/>
      <c r="I98" s="1"/>
      <c r="J98" s="41"/>
      <c r="K98" s="1"/>
      <c r="L98" s="1"/>
    </row>
    <row r="106" spans="1:12" ht="9.75" customHeight="1" x14ac:dyDescent="0.2"/>
  </sheetData>
  <mergeCells count="47">
    <mergeCell ref="E97:G97"/>
    <mergeCell ref="H90:J90"/>
    <mergeCell ref="H97:J97"/>
    <mergeCell ref="K90:L90"/>
    <mergeCell ref="K97:L97"/>
    <mergeCell ref="H17:L17"/>
    <mergeCell ref="H18:L18"/>
    <mergeCell ref="A91:E91"/>
    <mergeCell ref="F91:L91"/>
    <mergeCell ref="A95:E95"/>
    <mergeCell ref="F95:L95"/>
    <mergeCell ref="A96:E96"/>
    <mergeCell ref="F96:L96"/>
    <mergeCell ref="A97:D97"/>
    <mergeCell ref="C21:C22"/>
    <mergeCell ref="D21:D22"/>
    <mergeCell ref="A21:A22"/>
    <mergeCell ref="B21:B22"/>
    <mergeCell ref="E90:G90"/>
    <mergeCell ref="H15:L15"/>
    <mergeCell ref="E21:E22"/>
    <mergeCell ref="A90:D90"/>
    <mergeCell ref="F21:F22"/>
    <mergeCell ref="G21:G22"/>
    <mergeCell ref="H21:H22"/>
    <mergeCell ref="A80:D80"/>
    <mergeCell ref="G80:L80"/>
    <mergeCell ref="L21:L22"/>
    <mergeCell ref="A15:G15"/>
    <mergeCell ref="K21:K22"/>
    <mergeCell ref="I21:I22"/>
    <mergeCell ref="H16:L16"/>
    <mergeCell ref="J21:J22"/>
    <mergeCell ref="A1:L1"/>
    <mergeCell ref="A2:L2"/>
    <mergeCell ref="A3:L3"/>
    <mergeCell ref="A4:L4"/>
    <mergeCell ref="A5:L5"/>
    <mergeCell ref="A13:D13"/>
    <mergeCell ref="A14:D14"/>
    <mergeCell ref="A6:L6"/>
    <mergeCell ref="A7:L7"/>
    <mergeCell ref="A9:L9"/>
    <mergeCell ref="A8:L8"/>
    <mergeCell ref="A12:L12"/>
    <mergeCell ref="A10:L10"/>
    <mergeCell ref="A11:L11"/>
  </mergeCells>
  <conditionalFormatting sqref="B81:B1048576 B1 B6:B7 B9:B11 B16:B22">
    <cfRule type="duplicateValues" dxfId="4" priority="5"/>
  </conditionalFormatting>
  <conditionalFormatting sqref="B2">
    <cfRule type="duplicateValues" dxfId="3" priority="4"/>
  </conditionalFormatting>
  <conditionalFormatting sqref="B3">
    <cfRule type="duplicateValues" dxfId="2" priority="3"/>
  </conditionalFormatting>
  <conditionalFormatting sqref="B4">
    <cfRule type="duplicateValues" dxfId="1" priority="2"/>
  </conditionalFormatting>
  <conditionalFormatting sqref="G87:G88 G81:G85">
    <cfRule type="duplicateValues" dxfId="0" priority="12"/>
  </conditionalFormatting>
  <printOptions horizontalCentered="1"/>
  <pageMargins left="0.196850393700787" right="0.196850393700787" top="0.90551181102362199" bottom="0.86614173228346503" header="0.15748031496063" footer="0.118110236220472"/>
  <pageSetup paperSize="256" scale="62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групповая гонка</vt:lpstr>
      <vt:lpstr>'групповая гонка'!Заголовки_для_печати</vt:lpstr>
      <vt:lpstr>'групповая гонка'!Область_печати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2020-11-13T01:28:07Z</cp:lastPrinted>
  <dcterms:created xsi:type="dcterms:W3CDTF">1996-10-08T23:32:33Z</dcterms:created>
  <dcterms:modified xsi:type="dcterms:W3CDTF">2021-08-16T10:27:26Z</dcterms:modified>
</cp:coreProperties>
</file>