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юниорки" sheetId="92" r:id="rId1"/>
  </sheets>
  <definedNames>
    <definedName name="_xlnm.Print_Titles" localSheetId="0">'инд гонка юниорки'!$21:$22</definedName>
    <definedName name="_xlnm.Print_Area" localSheetId="0">'инд гонка юниорки'!$A$1:$L$44</definedName>
  </definedNames>
  <calcPr calcId="152511"/>
</workbook>
</file>

<file path=xl/calcChain.xml><?xml version="1.0" encoding="utf-8"?>
<calcChain xmlns="http://schemas.openxmlformats.org/spreadsheetml/2006/main">
  <c r="J24" i="92" l="1"/>
  <c r="J25" i="92"/>
  <c r="J26" i="92"/>
  <c r="J23" i="92"/>
  <c r="I44" i="92" l="1"/>
  <c r="E44" i="92"/>
  <c r="I32" i="92" l="1"/>
  <c r="L35" i="92"/>
  <c r="I35" i="92"/>
  <c r="L34" i="92"/>
  <c r="I34" i="92"/>
  <c r="L33" i="92"/>
  <c r="I33" i="92"/>
  <c r="L32" i="92"/>
  <c r="L31" i="92"/>
  <c r="L30" i="92"/>
  <c r="L29" i="92"/>
  <c r="I31" i="92" l="1"/>
  <c r="I30" i="92" s="1"/>
  <c r="I26" i="92" l="1"/>
  <c r="I25" i="92"/>
  <c r="I24" i="92"/>
</calcChain>
</file>

<file path=xl/sharedStrings.xml><?xml version="1.0" encoding="utf-8"?>
<sst xmlns="http://schemas.openxmlformats.org/spreadsheetml/2006/main" count="80" uniqueCount="71">
  <si>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</si>
  <si>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</si>
  <si>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</si>
  <si>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</si>
  <si>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</si>
  <si>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</si>
  <si>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</si>
  <si>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</si>
  <si>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</si>
  <si>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</si>
  <si>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</si>
  <si>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</si>
  <si>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</si>
  <si>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</si>
  <si>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</si>
  <si>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</si>
  <si>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</si>
  <si>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</si>
  <si>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</si>
  <si>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</si>
  <si>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</si>
  <si>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</si>
  <si>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</si>
  <si>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</si>
  <si>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</si>
  <si>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</si>
  <si>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</si>
  <si>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Комитет по спорту Псковской области</t>
  </si>
  <si>
    <t>КМС</t>
  </si>
  <si>
    <t>Псковская область</t>
  </si>
  <si>
    <t>ДАТА РОЖД.</t>
  </si>
  <si>
    <r>
      <t>МЕСТО ПРОВЕДЕНИЯ:</t>
    </r>
    <r>
      <rPr>
        <sz val="11"/>
        <rFont val="Times New Roman"/>
        <family val="1"/>
        <charset val="204"/>
      </rPr>
      <t xml:space="preserve">  г. Великие Луки</t>
    </r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</si>
  <si>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40м</t>
    </r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</si>
  <si>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</si>
  <si>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</si>
  <si>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</si>
  <si>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</si>
  <si>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</si>
  <si>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</si>
  <si>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</si>
  <si>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</si>
  <si>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</si>
  <si>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</si>
  <si>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</si>
  <si>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</si>
  <si>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</si>
  <si>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Ветер:</t>
  </si>
  <si>
    <t>№ ВРВС: 0080511611Я</t>
  </si>
  <si>
    <t>шоссе - индивидуальная гонка на время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</si>
  <si>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</si>
  <si>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</si>
  <si>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</si>
  <si>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</si>
  <si>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r>
      <t>ДАТА ПРОВЕДЕНИЯ:</t>
    </r>
    <r>
      <rPr>
        <sz val="11"/>
        <rFont val="Times New Roman"/>
        <family val="1"/>
        <charset val="204"/>
      </rPr>
      <t xml:space="preserve"> 26 мая 2022 года              </t>
    </r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</si>
  <si>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10ч 30м </t>
    </r>
  </si>
  <si>
    <t>№ ЕКП 2022: 5053</t>
  </si>
  <si>
    <t>КАРПЕНКОВ Ю.П. (ВК, г. Великие Луки)</t>
  </si>
  <si>
    <t>БАБАЕВ С.А. (ВК, г. Великие Луки)</t>
  </si>
  <si>
    <t>ИВАНОВА М.А. (ВК, г. Великие Луки)</t>
  </si>
  <si>
    <t>5,05 км/3</t>
  </si>
  <si>
    <t>Республика Адыгея</t>
  </si>
  <si>
    <t>Воронежская область</t>
  </si>
  <si>
    <t>Температура: +15+13</t>
  </si>
  <si>
    <t>Влажность: 68%</t>
  </si>
  <si>
    <t>Осадки: облачно, дождь</t>
  </si>
  <si>
    <t>Федеральный центр подготовки спортивного резерва</t>
  </si>
  <si>
    <t>Гаврищак Ульяна</t>
  </si>
  <si>
    <t>Винник Ангелина</t>
  </si>
  <si>
    <t>Белогрудова Виктория</t>
  </si>
  <si>
    <t>Кравченко Виктория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</si>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</sst>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h:mm:ss.0"/>
    <numFmt numFmtId="167" formatCode="dd/mm/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rgb="FF2B2E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8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6" fillId="0" borderId="22" xfId="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8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167" fontId="19" fillId="0" borderId="22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21" fontId="9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center" vertical="center"/>
    </xf>
    <xf numFmtId="21" fontId="9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6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569990</xdr:colOff>
      <xdr:row>0</xdr:row>
      <xdr:rowOff>105835</xdr:rowOff>
    </xdr:from>
    <xdr:to>
      <xdr:col>3</xdr:col>
      <xdr:colOff>772583</xdr:colOff>
      <xdr:row>3</xdr:row>
      <xdr:rowOff>229343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323" y="105835"/>
          <a:ext cx="1006927" cy="779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306917</xdr:colOff>
      <xdr:row>3</xdr:row>
      <xdr:rowOff>206623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50" cy="862790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0</xdr:row>
      <xdr:rowOff>31750</xdr:rowOff>
    </xdr:from>
    <xdr:to>
      <xdr:col>11</xdr:col>
      <xdr:colOff>886417</xdr:colOff>
      <xdr:row>3</xdr:row>
      <xdr:rowOff>179916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62583" y="31750"/>
          <a:ext cx="664167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45"/>
  <sheetViews>
    <sheetView tabSelected="1" view="pageBreakPreview" topLeftCell="A20" zoomScale="90" zoomScaleNormal="100" zoomScaleSheetLayoutView="90" workbookViewId="0">
      <selection activeCell="N16" sqref="N16"/>
    </sheetView>
  </sheetViews>
  <sheetFormatPr defaultRowHeight="12.75" x14ac:dyDescent="0.2"/>
  <cols>
    <col min="1" max="1" width="7" style="4" customWidth="1"/>
    <col min="2" max="2" width="7" style="37" customWidth="1"/>
    <col min="3" max="3" width="12" style="37" customWidth="1"/>
    <col min="4" max="4" width="20" style="4" customWidth="1"/>
    <col min="5" max="5" width="10.28515625" style="4" customWidth="1"/>
    <col min="6" max="6" width="7.7109375" style="4" customWidth="1"/>
    <col min="7" max="7" width="19.5703125" style="4" customWidth="1"/>
    <col min="8" max="8" width="20.85546875" style="4" customWidth="1"/>
    <col min="9" max="9" width="12.5703125" style="4" customWidth="1"/>
    <col min="10" max="10" width="11" style="4" customWidth="1"/>
    <col min="11" max="11" width="13.5703125" style="4" customWidth="1"/>
    <col min="12" max="12" width="14.7109375" style="4" customWidth="1"/>
    <col min="13" max="16384" width="9.140625" style="4"/>
  </cols>
  <sheetData>
    <row r="1" spans="1:12" ht="15.75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75" customHeight="1" x14ac:dyDescent="0.2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0.25" x14ac:dyDescent="0.2">
      <c r="A3" s="125" t="s">
        <v>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20.25" x14ac:dyDescent="0.2">
      <c r="A4" s="125" t="s">
        <v>65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27" x14ac:dyDescent="0.2">
      <c r="A6" s="126" t="s">
        <v>16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s="6" customFormat="1" ht="18" customHeight="1" x14ac:dyDescent="0.2">
      <c r="A7" s="124" t="s">
        <v>18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s="6" customFormat="1" ht="4.5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customHeight="1" thickTop="1" x14ac:dyDescent="0.2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2" s="8" customFormat="1" ht="18" customHeight="1" x14ac:dyDescent="0.2">
      <c r="A10" s="130" t="s">
        <v>48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</row>
    <row r="11" spans="1:12" ht="19.5" customHeight="1" x14ac:dyDescent="0.2">
      <c r="A11" s="133" t="s">
        <v>70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  <row r="12" spans="1:12" ht="5.2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.75" x14ac:dyDescent="0.2">
      <c r="A13" s="12" t="s">
        <v>31</v>
      </c>
      <c r="B13" s="13"/>
      <c r="C13" s="13"/>
      <c r="D13" s="14"/>
      <c r="E13" s="15"/>
      <c r="F13" s="15"/>
      <c r="G13" s="82" t="s">
        <v>54</v>
      </c>
      <c r="H13" s="15"/>
      <c r="I13" s="15"/>
      <c r="J13" s="15"/>
      <c r="K13" s="16"/>
      <c r="L13" s="17" t="s">
        <v>47</v>
      </c>
    </row>
    <row r="14" spans="1:12" ht="15.75" x14ac:dyDescent="0.25">
      <c r="A14" s="18" t="s">
        <v>53</v>
      </c>
      <c r="B14" s="19"/>
      <c r="C14" s="19"/>
      <c r="D14" s="20"/>
      <c r="E14" s="20"/>
      <c r="F14" s="20"/>
      <c r="G14" s="83" t="s">
        <v>32</v>
      </c>
      <c r="H14" s="20"/>
      <c r="I14" s="20"/>
      <c r="J14" s="20"/>
      <c r="K14" s="21"/>
      <c r="L14" s="78" t="s">
        <v>55</v>
      </c>
    </row>
    <row r="15" spans="1:12" ht="14.25" x14ac:dyDescent="0.2">
      <c r="A15" s="136" t="s">
        <v>10</v>
      </c>
      <c r="B15" s="122"/>
      <c r="C15" s="122"/>
      <c r="D15" s="122"/>
      <c r="E15" s="122"/>
      <c r="F15" s="122"/>
      <c r="G15" s="137"/>
      <c r="H15" s="121" t="s">
        <v>1</v>
      </c>
      <c r="I15" s="122"/>
      <c r="J15" s="122"/>
      <c r="K15" s="122"/>
      <c r="L15" s="123"/>
    </row>
    <row r="16" spans="1:12" ht="15" x14ac:dyDescent="0.2">
      <c r="A16" s="22" t="s">
        <v>19</v>
      </c>
      <c r="B16" s="23"/>
      <c r="C16" s="23"/>
      <c r="D16" s="24"/>
      <c r="E16" s="25"/>
      <c r="F16" s="24"/>
      <c r="G16" s="26"/>
      <c r="H16" s="27" t="s">
        <v>49</v>
      </c>
      <c r="I16" s="28"/>
      <c r="J16" s="28"/>
      <c r="K16" s="28"/>
      <c r="L16" s="29"/>
    </row>
    <row r="17" spans="1:12" ht="15" x14ac:dyDescent="0.2">
      <c r="A17" s="22" t="s">
        <v>20</v>
      </c>
      <c r="B17" s="23"/>
      <c r="C17" s="23"/>
      <c r="D17" s="30"/>
      <c r="E17" s="25"/>
      <c r="F17" s="24"/>
      <c r="G17" s="81" t="s">
        <v>56</v>
      </c>
      <c r="H17" s="27" t="s">
        <v>50</v>
      </c>
      <c r="I17" s="28"/>
      <c r="J17" s="28"/>
      <c r="K17" s="28"/>
      <c r="L17" s="29"/>
    </row>
    <row r="18" spans="1:12" ht="15" x14ac:dyDescent="0.2">
      <c r="A18" s="22" t="s">
        <v>21</v>
      </c>
      <c r="B18" s="23"/>
      <c r="C18" s="23"/>
      <c r="D18" s="30"/>
      <c r="E18" s="25"/>
      <c r="F18" s="24"/>
      <c r="G18" s="81" t="s">
        <v>57</v>
      </c>
      <c r="H18" s="27" t="s">
        <v>51</v>
      </c>
      <c r="I18" s="28"/>
      <c r="J18" s="28"/>
      <c r="K18" s="28"/>
      <c r="L18" s="29"/>
    </row>
    <row r="19" spans="1:12" ht="15.75" thickBot="1" x14ac:dyDescent="0.25">
      <c r="A19" s="40" t="s">
        <v>17</v>
      </c>
      <c r="B19" s="79"/>
      <c r="C19" s="79"/>
      <c r="D19" s="42"/>
      <c r="E19" s="42"/>
      <c r="F19" s="42"/>
      <c r="G19" s="43" t="s">
        <v>58</v>
      </c>
      <c r="H19" s="44" t="s">
        <v>52</v>
      </c>
      <c r="I19" s="45"/>
      <c r="J19" s="45"/>
      <c r="K19" s="41">
        <v>15.15</v>
      </c>
      <c r="L19" s="46" t="s">
        <v>59</v>
      </c>
    </row>
    <row r="20" spans="1:12" ht="6" customHeight="1" thickTop="1" thickBot="1" x14ac:dyDescent="0.2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57" customFormat="1" ht="21" customHeight="1" thickTop="1" x14ac:dyDescent="0.2">
      <c r="A21" s="119" t="s">
        <v>7</v>
      </c>
      <c r="B21" s="115" t="s">
        <v>13</v>
      </c>
      <c r="C21" s="115" t="s">
        <v>22</v>
      </c>
      <c r="D21" s="115" t="s">
        <v>2</v>
      </c>
      <c r="E21" s="115" t="s">
        <v>30</v>
      </c>
      <c r="F21" s="115" t="s">
        <v>9</v>
      </c>
      <c r="G21" s="115" t="s">
        <v>14</v>
      </c>
      <c r="H21" s="115" t="s">
        <v>8</v>
      </c>
      <c r="I21" s="115" t="s">
        <v>26</v>
      </c>
      <c r="J21" s="115" t="s">
        <v>24</v>
      </c>
      <c r="K21" s="117" t="s">
        <v>25</v>
      </c>
      <c r="L21" s="113" t="s">
        <v>15</v>
      </c>
    </row>
    <row r="22" spans="1:12" s="57" customFormat="1" ht="13.5" customHeight="1" x14ac:dyDescent="0.2">
      <c r="A22" s="120"/>
      <c r="B22" s="116"/>
      <c r="C22" s="116"/>
      <c r="D22" s="116"/>
      <c r="E22" s="116"/>
      <c r="F22" s="116"/>
      <c r="G22" s="116"/>
      <c r="H22" s="116"/>
      <c r="I22" s="116"/>
      <c r="J22" s="116"/>
      <c r="K22" s="118"/>
      <c r="L22" s="114"/>
    </row>
    <row r="23" spans="1:12" s="36" customFormat="1" ht="26.25" customHeight="1" x14ac:dyDescent="0.2">
      <c r="A23" s="71">
        <v>1</v>
      </c>
      <c r="B23" s="55">
        <v>31</v>
      </c>
      <c r="C23" s="56">
        <v>10084657635</v>
      </c>
      <c r="D23" s="54" t="s">
        <v>66</v>
      </c>
      <c r="E23" s="70">
        <v>38176</v>
      </c>
      <c r="F23" s="56" t="s">
        <v>33</v>
      </c>
      <c r="G23" s="56" t="s">
        <v>29</v>
      </c>
      <c r="H23" s="38">
        <v>1.6531250000000001E-2</v>
      </c>
      <c r="I23" s="38"/>
      <c r="J23" s="92">
        <f>$K$19/(HOUR(H23)+MINUTE(H23)/60+SECOND(H23)/3600)</f>
        <v>38.193277310924373</v>
      </c>
      <c r="K23" s="84" t="s">
        <v>28</v>
      </c>
      <c r="L23" s="72"/>
    </row>
    <row r="24" spans="1:12" s="36" customFormat="1" ht="27.75" customHeight="1" x14ac:dyDescent="0.2">
      <c r="A24" s="73">
        <v>2</v>
      </c>
      <c r="B24" s="56">
        <v>32</v>
      </c>
      <c r="C24" s="56">
        <v>10119756483</v>
      </c>
      <c r="D24" s="54" t="s">
        <v>67</v>
      </c>
      <c r="E24" s="70">
        <v>38441</v>
      </c>
      <c r="F24" s="56" t="s">
        <v>28</v>
      </c>
      <c r="G24" s="56" t="s">
        <v>60</v>
      </c>
      <c r="H24" s="38">
        <v>1.6979166666666667E-2</v>
      </c>
      <c r="I24" s="38">
        <f>H24-$H$23</f>
        <v>4.4791666666666591E-4</v>
      </c>
      <c r="J24" s="92">
        <f t="shared" ref="J24:J26" si="0">$K$19/(HOUR(H24)+MINUTE(H24)/60+SECOND(H24)/3600)</f>
        <v>37.177914110429448</v>
      </c>
      <c r="K24" s="84" t="s">
        <v>28</v>
      </c>
      <c r="L24" s="72"/>
    </row>
    <row r="25" spans="1:12" s="36" customFormat="1" ht="27.75" customHeight="1" x14ac:dyDescent="0.2">
      <c r="A25" s="73">
        <v>3</v>
      </c>
      <c r="B25" s="56">
        <v>30</v>
      </c>
      <c r="C25" s="56">
        <v>10091534562</v>
      </c>
      <c r="D25" s="54" t="s">
        <v>68</v>
      </c>
      <c r="E25" s="70">
        <v>38201</v>
      </c>
      <c r="F25" s="56" t="s">
        <v>28</v>
      </c>
      <c r="G25" s="56" t="s">
        <v>29</v>
      </c>
      <c r="H25" s="38">
        <v>1.7133101851851854E-2</v>
      </c>
      <c r="I25" s="38">
        <f>H25-$H$23</f>
        <v>6.0185185185185341E-4</v>
      </c>
      <c r="J25" s="92">
        <f t="shared" si="0"/>
        <v>36.851351351351347</v>
      </c>
      <c r="K25" s="84" t="s">
        <v>28</v>
      </c>
      <c r="L25" s="72"/>
    </row>
    <row r="26" spans="1:12" s="36" customFormat="1" ht="27.75" customHeight="1" thickBot="1" x14ac:dyDescent="0.25">
      <c r="A26" s="74">
        <v>4</v>
      </c>
      <c r="B26" s="75">
        <v>58</v>
      </c>
      <c r="C26" s="75">
        <v>10075128201</v>
      </c>
      <c r="D26" s="76" t="s">
        <v>69</v>
      </c>
      <c r="E26" s="77">
        <v>38466</v>
      </c>
      <c r="F26" s="75" t="s">
        <v>28</v>
      </c>
      <c r="G26" s="93" t="s">
        <v>61</v>
      </c>
      <c r="H26" s="39">
        <v>1.7356944444444442E-2</v>
      </c>
      <c r="I26" s="39">
        <f t="shared" ref="I26" si="1">H26-$H$23</f>
        <v>8.256944444444414E-4</v>
      </c>
      <c r="J26" s="94">
        <f t="shared" si="0"/>
        <v>36.36</v>
      </c>
      <c r="K26" s="95" t="s">
        <v>28</v>
      </c>
      <c r="L26" s="96"/>
    </row>
    <row r="27" spans="1:12" ht="6.75" customHeight="1" thickTop="1" thickBot="1" x14ac:dyDescent="0.25">
      <c r="A27" s="47"/>
      <c r="B27" s="48"/>
      <c r="C27" s="48"/>
      <c r="D27" s="49"/>
      <c r="E27" s="50"/>
      <c r="F27" s="51"/>
      <c r="G27" s="52"/>
      <c r="H27" s="53"/>
      <c r="I27" s="53"/>
      <c r="J27" s="53"/>
      <c r="K27" s="53"/>
      <c r="L27" s="53"/>
    </row>
    <row r="28" spans="1:12" ht="15" thickTop="1" x14ac:dyDescent="0.2">
      <c r="A28" s="100" t="s">
        <v>5</v>
      </c>
      <c r="B28" s="101"/>
      <c r="C28" s="101"/>
      <c r="D28" s="101"/>
      <c r="E28" s="68"/>
      <c r="F28" s="68"/>
      <c r="G28" s="68"/>
      <c r="H28" s="101" t="s">
        <v>6</v>
      </c>
      <c r="I28" s="101"/>
      <c r="J28" s="101"/>
      <c r="K28" s="101"/>
      <c r="L28" s="102"/>
    </row>
    <row r="29" spans="1:12" ht="15" x14ac:dyDescent="0.2">
      <c r="A29" s="2" t="s">
        <v>62</v>
      </c>
      <c r="B29" s="31"/>
      <c r="C29" s="69"/>
      <c r="H29" s="1" t="s">
        <v>36</v>
      </c>
      <c r="I29" s="61">
        <v>3</v>
      </c>
      <c r="K29" s="62" t="s">
        <v>37</v>
      </c>
      <c r="L29" s="63">
        <f>COUNTIF(F20:F27,"ЗМС")</f>
        <v>0</v>
      </c>
    </row>
    <row r="30" spans="1:12" ht="15" x14ac:dyDescent="0.2">
      <c r="A30" s="2" t="s">
        <v>63</v>
      </c>
      <c r="B30" s="31"/>
      <c r="C30" s="69"/>
      <c r="H30" s="1" t="s">
        <v>38</v>
      </c>
      <c r="I30" s="61">
        <f>I31+I35</f>
        <v>4</v>
      </c>
      <c r="K30" s="62" t="s">
        <v>39</v>
      </c>
      <c r="L30" s="63">
        <f>COUNTIF(F20:F27,"МСМК")</f>
        <v>0</v>
      </c>
    </row>
    <row r="31" spans="1:12" ht="15" x14ac:dyDescent="0.2">
      <c r="A31" s="2" t="s">
        <v>64</v>
      </c>
      <c r="B31" s="31"/>
      <c r="C31" s="69"/>
      <c r="H31" s="1" t="s">
        <v>40</v>
      </c>
      <c r="I31" s="61">
        <f>I32+I33+I34</f>
        <v>4</v>
      </c>
      <c r="K31" s="62" t="s">
        <v>41</v>
      </c>
      <c r="L31" s="63">
        <f>COUNTIF(F20:F27,"МС")</f>
        <v>0</v>
      </c>
    </row>
    <row r="32" spans="1:12" ht="15" x14ac:dyDescent="0.2">
      <c r="A32" s="2" t="s">
        <v>46</v>
      </c>
      <c r="B32" s="31"/>
      <c r="C32" s="69"/>
      <c r="H32" s="1" t="s">
        <v>42</v>
      </c>
      <c r="I32" s="61">
        <f>COUNT(A20:A27)</f>
        <v>4</v>
      </c>
      <c r="K32" s="62" t="s">
        <v>28</v>
      </c>
      <c r="L32" s="63">
        <f>COUNTIF(F20:F27,"КМС")</f>
        <v>3</v>
      </c>
    </row>
    <row r="33" spans="1:12" ht="15" x14ac:dyDescent="0.2">
      <c r="A33" s="64"/>
      <c r="B33" s="31"/>
      <c r="C33" s="69"/>
      <c r="H33" s="1" t="s">
        <v>43</v>
      </c>
      <c r="I33" s="61">
        <f>COUNTIF(A20:A27,"НФ")</f>
        <v>0</v>
      </c>
      <c r="K33" s="62" t="s">
        <v>33</v>
      </c>
      <c r="L33" s="63">
        <f>COUNTIF(F20:F27,"1 СР")</f>
        <v>1</v>
      </c>
    </row>
    <row r="34" spans="1:12" ht="15" x14ac:dyDescent="0.2">
      <c r="A34" s="3"/>
      <c r="B34" s="31"/>
      <c r="C34" s="69"/>
      <c r="H34" s="1" t="s">
        <v>44</v>
      </c>
      <c r="I34" s="61">
        <f>COUNTIF(A20:A27,"ДСКВ")</f>
        <v>0</v>
      </c>
      <c r="K34" s="65" t="s">
        <v>34</v>
      </c>
      <c r="L34" s="66">
        <f>COUNTIF(F20:F27,"2 СР")</f>
        <v>0</v>
      </c>
    </row>
    <row r="35" spans="1:12" ht="15" x14ac:dyDescent="0.2">
      <c r="A35" s="3"/>
      <c r="B35" s="31"/>
      <c r="C35" s="69"/>
      <c r="D35" s="91"/>
      <c r="E35" s="91"/>
      <c r="F35" s="91"/>
      <c r="G35" s="91"/>
      <c r="H35" s="1" t="s">
        <v>45</v>
      </c>
      <c r="I35" s="61">
        <f>COUNTIF(A20:A27,"НС")</f>
        <v>0</v>
      </c>
      <c r="J35" s="91"/>
      <c r="K35" s="65" t="s">
        <v>35</v>
      </c>
      <c r="L35" s="67">
        <f>COUNTIF(F20:F27,"3 СР")</f>
        <v>0</v>
      </c>
    </row>
    <row r="36" spans="1:12" ht="8.25" customHeight="1" x14ac:dyDescent="0.2">
      <c r="A36" s="85"/>
      <c r="B36" s="86"/>
      <c r="C36" s="86"/>
      <c r="H36" s="87"/>
      <c r="I36" s="88"/>
      <c r="K36" s="89"/>
      <c r="L36" s="90"/>
    </row>
    <row r="37" spans="1:12" ht="15.75" x14ac:dyDescent="0.2">
      <c r="A37" s="97" t="s">
        <v>3</v>
      </c>
      <c r="B37" s="98"/>
      <c r="C37" s="98"/>
      <c r="D37" s="98"/>
      <c r="E37" s="98" t="s">
        <v>12</v>
      </c>
      <c r="F37" s="98"/>
      <c r="G37" s="98"/>
      <c r="H37" s="98"/>
      <c r="I37" s="98" t="s">
        <v>4</v>
      </c>
      <c r="J37" s="98"/>
      <c r="K37" s="98"/>
      <c r="L37" s="99"/>
    </row>
    <row r="38" spans="1:12" x14ac:dyDescent="0.2">
      <c r="A38" s="106"/>
      <c r="B38" s="107"/>
      <c r="C38" s="107"/>
      <c r="D38" s="107"/>
      <c r="E38" s="107"/>
      <c r="F38" s="108"/>
      <c r="G38" s="108"/>
      <c r="H38" s="108"/>
      <c r="I38" s="108"/>
      <c r="J38" s="108"/>
      <c r="K38" s="108"/>
      <c r="L38" s="109"/>
    </row>
    <row r="39" spans="1:12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</row>
    <row r="40" spans="1:12" x14ac:dyDescent="0.2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0"/>
    </row>
    <row r="41" spans="1:12" x14ac:dyDescent="0.2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60"/>
    </row>
    <row r="42" spans="1:12" x14ac:dyDescent="0.2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10"/>
    </row>
    <row r="43" spans="1:12" x14ac:dyDescent="0.2">
      <c r="A43" s="106"/>
      <c r="B43" s="107"/>
      <c r="C43" s="107"/>
      <c r="D43" s="107"/>
      <c r="E43" s="107"/>
      <c r="F43" s="111"/>
      <c r="G43" s="111"/>
      <c r="H43" s="111"/>
      <c r="I43" s="111"/>
      <c r="J43" s="111"/>
      <c r="K43" s="111"/>
      <c r="L43" s="112"/>
    </row>
    <row r="44" spans="1:12" s="80" customFormat="1" ht="15.75" thickBot="1" x14ac:dyDescent="0.25">
      <c r="A44" s="103"/>
      <c r="B44" s="104"/>
      <c r="C44" s="104"/>
      <c r="D44" s="104"/>
      <c r="E44" s="104" t="str">
        <f>G17</f>
        <v>КАРПЕНКОВ Ю.П. (ВК, г. Великие Луки)</v>
      </c>
      <c r="F44" s="104"/>
      <c r="G44" s="104"/>
      <c r="H44" s="104"/>
      <c r="I44" s="104" t="str">
        <f>G18</f>
        <v>БАБАЕВ С.А. (ВК, г. Великие Луки)</v>
      </c>
      <c r="J44" s="104"/>
      <c r="K44" s="104"/>
      <c r="L44" s="105"/>
    </row>
    <row r="45" spans="1:12" ht="13.5" thickTop="1" x14ac:dyDescent="0.2"/>
  </sheetData>
  <mergeCells count="37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44:D44"/>
    <mergeCell ref="E44:H44"/>
    <mergeCell ref="I44:L44"/>
    <mergeCell ref="A38:E38"/>
    <mergeCell ref="F38:L38"/>
    <mergeCell ref="A42:E42"/>
    <mergeCell ref="F42:L42"/>
    <mergeCell ref="A43:E43"/>
    <mergeCell ref="F43:L43"/>
    <mergeCell ref="A37:D37"/>
    <mergeCell ref="E37:H37"/>
    <mergeCell ref="I37:L37"/>
    <mergeCell ref="A28:D28"/>
    <mergeCell ref="H28:L28"/>
  </mergeCells>
  <conditionalFormatting sqref="H29:H36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юниорки</vt:lpstr>
      <vt:lpstr>'инд гонка юниорки'!Заголовки_для_печати</vt:lpstr>
      <vt:lpstr>'инд гонка юниорки'!Область_печати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2022-05-30T11:37:54Z</dcterms:modified>
</cp:coreProperties>
</file>