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Критериум!$A$1:$T$84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3" i="91" l="1"/>
  <c r="H72" i="91"/>
  <c r="Q41" i="91"/>
  <c r="Q23" i="91"/>
  <c r="Q84" i="91" l="1"/>
  <c r="Q33" i="91"/>
  <c r="Q34" i="91"/>
  <c r="Q28" i="91" l="1"/>
  <c r="Q29" i="91"/>
  <c r="Q30" i="91"/>
  <c r="Q31" i="91"/>
  <c r="Q32" i="91"/>
  <c r="Q27" i="91"/>
  <c r="K84" i="91"/>
  <c r="F84" i="91"/>
  <c r="T74" i="91" s="1"/>
  <c r="T70" i="91" l="1"/>
  <c r="H76" i="91"/>
  <c r="H75" i="91"/>
  <c r="H71" i="91" s="1"/>
  <c r="H74" i="91"/>
  <c r="H70" i="91" l="1"/>
  <c r="T75" i="91"/>
  <c r="T73" i="91"/>
  <c r="T72" i="91"/>
  <c r="T71" i="91"/>
  <c r="T69" i="91"/>
  <c r="Q24" i="91" l="1"/>
  <c r="Q25" i="91"/>
  <c r="Q26" i="91"/>
</calcChain>
</file>

<file path=xl/sharedStrings.xml><?xml version="1.0" encoding="utf-8"?>
<sst xmlns="http://schemas.openxmlformats.org/spreadsheetml/2006/main" count="279" uniqueCount="163">
  <si>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</si>
  <si>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</si>
  <si>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</si>
  <si>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</si>
  <si>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</si>
  <si>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</si>
  <si>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</si>
  <si>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</si>
  <si>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</si>
  <si>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</si>
  <si>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</si>
  <si>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</si>
  <si>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</si>
  <si>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</si>
  <si>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</si>
  <si>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</si>
  <si>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</si>
  <si>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</si>
  <si>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</si>
  <si>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</si>
  <si>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</si>
  <si>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</si>
  <si>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</si>
  <si>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</si>
  <si>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</si>
  <si>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</si>
  <si>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</si>
  <si>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</si>
  <si>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</si>
  <si>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</si>
  <si>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</si>
  <si>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</si>
  <si>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</si>
  <si>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</si>
  <si>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</si>
  <si>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</si>
  <si>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</si>
  <si>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</si>
  <si>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</si>
  <si>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</si>
  <si>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</si>
  <si>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</si>
  <si>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>№ ВРВС: 0080721811С</t>
  </si>
  <si>
    <t>2 СР</t>
  </si>
  <si>
    <t>3 СР</t>
  </si>
  <si>
    <t>Лимит времени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</si>
  <si>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</si>
  <si>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</si>
  <si>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</si>
  <si>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Санкт-Петербург</t>
  </si>
  <si>
    <t>21.09.2007</t>
  </si>
  <si>
    <t>18.08.2006</t>
  </si>
  <si>
    <t>НФ</t>
  </si>
  <si>
    <t>Самарская область</t>
  </si>
  <si>
    <t>Краснодарский край</t>
  </si>
  <si>
    <t>11.12.2006</t>
  </si>
  <si>
    <t>Осадки: ясно</t>
  </si>
  <si>
    <t>Министерство физической культуры и спорта Краснодарского края</t>
  </si>
  <si>
    <t>Федерация велосипедного спорта Кубани</t>
  </si>
  <si>
    <t>ВСЕРОССИЙСКИЕ СОРЕВНОВАНИЯ</t>
  </si>
  <si>
    <t>ТОКАРЕВ Матвей</t>
  </si>
  <si>
    <t>21.04.2006</t>
  </si>
  <si>
    <t>ПОПОВ Максим</t>
  </si>
  <si>
    <t>18.02.2006</t>
  </si>
  <si>
    <t>НИКОНОВ Александр</t>
  </si>
  <si>
    <t>07.06.2006</t>
  </si>
  <si>
    <t>01.02.2006</t>
  </si>
  <si>
    <t>19.08.2007</t>
  </si>
  <si>
    <t>СЕРГЕЕВ Егор</t>
  </si>
  <si>
    <t>03.06.2006</t>
  </si>
  <si>
    <t>БАЛУХИН Даниил</t>
  </si>
  <si>
    <t>03.10.2007</t>
  </si>
  <si>
    <t>ДРАНИШНИКОВ Арсений</t>
  </si>
  <si>
    <t>02.01.2007</t>
  </si>
  <si>
    <t>ЛЕУСЕНКО Виталий</t>
  </si>
  <si>
    <t>06.03.2007</t>
  </si>
  <si>
    <t>КЛЕТУШКИН Игорь</t>
  </si>
  <si>
    <t>09.04.2006</t>
  </si>
  <si>
    <t>КУЗЕМА Артем</t>
  </si>
  <si>
    <t>МАМУЛИН Дмитрий</t>
  </si>
  <si>
    <t>МИТЮКОВ Ярослав</t>
  </si>
  <si>
    <t>19.05.2006</t>
  </si>
  <si>
    <t>Ульяновская область</t>
  </si>
  <si>
    <t>АСАНОВ Мустафа</t>
  </si>
  <si>
    <t>17.12.2007</t>
  </si>
  <si>
    <t>МЫЦОВ Данила</t>
  </si>
  <si>
    <t>14.07.2006</t>
  </si>
  <si>
    <t>КНЯЗЕВ Егор</t>
  </si>
  <si>
    <t>17.03.2006</t>
  </si>
  <si>
    <t>Новосибирская область</t>
  </si>
  <si>
    <t>ГРЕЧКИН Дмитрий</t>
  </si>
  <si>
    <t>СУДЬЯ НА ФИНИШЕ</t>
  </si>
  <si>
    <t>Москва</t>
  </si>
  <si>
    <t>Юноши 15-16 лет</t>
  </si>
  <si>
    <t>ГБУ КК "СШОР по велосипедному спорту"</t>
  </si>
  <si>
    <t>МЕСТО ПРОВЕДЕНИЯ: ст. Брюховецкая</t>
  </si>
  <si>
    <t xml:space="preserve">НАЧАЛО ГОНКИ: 10ч 30м </t>
  </si>
  <si>
    <t>ОКОНЧАНИЕ ГОНКИ: 11ч 10м</t>
  </si>
  <si>
    <t>ДАТА ПРОВЕДЕНИЯ: 18 сентября 2022 года</t>
  </si>
  <si>
    <t>1,7 км/16</t>
  </si>
  <si>
    <t>№ ЕКП 2022: 5113</t>
  </si>
  <si>
    <t>Зубцов А.А. (1К, Краснодарский край)</t>
  </si>
  <si>
    <t>Кавун С.М. (1К, Краснодарский край)</t>
  </si>
  <si>
    <t>Хорохордин М.В.(1К, Краснодарский край)</t>
  </si>
  <si>
    <t>Температура: +30</t>
  </si>
  <si>
    <t>Влажность: 34%</t>
  </si>
  <si>
    <t>Ветер: 4,0 м/с (с/в)</t>
  </si>
  <si>
    <t>ПРОСАНДЕЕВ Ярослав</t>
  </si>
  <si>
    <t>10.03.2007</t>
  </si>
  <si>
    <t>БОЛДЫРЕВ Матвей</t>
  </si>
  <si>
    <t>26.08.2007</t>
  </si>
  <si>
    <t>ПОПОВ Марк</t>
  </si>
  <si>
    <t>17.05.2007</t>
  </si>
  <si>
    <t>ПАВЛОВСКИЙ Дмитрий</t>
  </si>
  <si>
    <t>22.09.2007</t>
  </si>
  <si>
    <t>БОРТНИК Иван</t>
  </si>
  <si>
    <t>05.09.2007</t>
  </si>
  <si>
    <t>НОВОЛОДСКИЙ Ростислав</t>
  </si>
  <si>
    <t>18.05.2008</t>
  </si>
  <si>
    <t>СВИЛОВСКИЙ Денис</t>
  </si>
  <si>
    <t>18.03.2008</t>
  </si>
  <si>
    <t>ЯКОВЛЕВ Матвей</t>
  </si>
  <si>
    <t>22.01.2008</t>
  </si>
  <si>
    <t>САРГСЯН Адам</t>
  </si>
  <si>
    <t>АЗИЗА Али</t>
  </si>
  <si>
    <t>ГУСАКОВ Максим</t>
  </si>
  <si>
    <t>11.07.2007</t>
  </si>
  <si>
    <t>ГРЕЧИШКИН Вадим</t>
  </si>
  <si>
    <t>СВИЛОВСКИЙ Данил</t>
  </si>
  <si>
    <t>ДЕМИРЧЯН Артак</t>
  </si>
  <si>
    <t>09.06.2007</t>
  </si>
  <si>
    <t>БЛОХИН Кирилл</t>
  </si>
  <si>
    <t>09.06.2008</t>
  </si>
  <si>
    <t>БЕЛОВ Даниил</t>
  </si>
  <si>
    <t>10.04.2007</t>
  </si>
  <si>
    <t>ЗЕМЛЯНОЙ Денис</t>
  </si>
  <si>
    <t>02.01.2006</t>
  </si>
  <si>
    <t>ЦАПЕНКО Родион</t>
  </si>
  <si>
    <t>06.04.2008</t>
  </si>
  <si>
    <t>ИЛЬИН Матвей</t>
  </si>
  <si>
    <t>14.09.2008</t>
  </si>
  <si>
    <t>ЕМЕЛИН Даниил</t>
  </si>
  <si>
    <t>03.10.2006</t>
  </si>
  <si>
    <t>ДРОНДИН Тимофей</t>
  </si>
  <si>
    <t>11.03.2007</t>
  </si>
  <si>
    <t>САФИУЛЛИН Динар</t>
  </si>
  <si>
    <t>25.10.2007</t>
  </si>
  <si>
    <t>ВЕРШИНИН Валерий</t>
  </si>
  <si>
    <t>06.11.2006</t>
  </si>
  <si>
    <t>ДОРОГИНИН Игнат</t>
  </si>
  <si>
    <t>22.02.2007</t>
  </si>
  <si>
    <t>СТАРОСТИН Никита</t>
  </si>
  <si>
    <t>17.06.2007</t>
  </si>
  <si>
    <t>СОРОЧАЙКИН Назар</t>
  </si>
  <si>
    <t>17.10.2007</t>
  </si>
  <si>
    <t>АВЕРИН Алексей</t>
  </si>
  <si>
    <t>19.03.2006</t>
  </si>
  <si>
    <t>САПРОНОВ Петр</t>
  </si>
  <si>
    <t>06.07.2006</t>
  </si>
  <si>
    <t>НС</t>
  </si>
  <si>
    <t>ОХРИМЕНКО Роман</t>
  </si>
  <si>
    <t>06.05.2007</t>
  </si>
  <si>
    <t>ТЕХНИЧЕСКИЙ ДЕЛЕГАТ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</si>
</sst>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5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3" borderId="32" xfId="3" applyFont="1" applyFill="1" applyBorder="1" applyAlignment="1">
      <alignment horizontal="center" vertical="center" wrapText="1"/>
    </xf>
    <xf numFmtId="0" fontId="17" fillId="0" borderId="32" xfId="8" applyFont="1" applyFill="1" applyBorder="1" applyAlignment="1">
      <alignment vertical="center" wrapText="1"/>
    </xf>
    <xf numFmtId="14" fontId="17" fillId="0" borderId="32" xfId="9" applyNumberFormat="1" applyFont="1" applyFill="1" applyBorder="1" applyAlignment="1">
      <alignment horizontal="center" vertical="center" wrapText="1"/>
    </xf>
    <xf numFmtId="164" fontId="14" fillId="0" borderId="32" xfId="0" applyNumberFormat="1" applyFont="1" applyFill="1" applyBorder="1" applyAlignment="1">
      <alignment horizontal="center" vertical="center" wrapText="1"/>
    </xf>
    <xf numFmtId="1" fontId="17" fillId="0" borderId="32" xfId="9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33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2" xfId="9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29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29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righ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32657</xdr:rowOff>
    </xdr:from>
    <xdr:to>
      <xdr:col>1</xdr:col>
      <xdr:colOff>462643</xdr:colOff>
      <xdr:row>3</xdr:row>
      <xdr:rowOff>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7"/>
          <a:ext cx="849089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117839</xdr:colOff>
      <xdr:row>0</xdr:row>
      <xdr:rowOff>97972</xdr:rowOff>
    </xdr:from>
    <xdr:to>
      <xdr:col>3</xdr:col>
      <xdr:colOff>272143</xdr:colOff>
      <xdr:row>3</xdr:row>
      <xdr:rowOff>27214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160" y="97972"/>
          <a:ext cx="1161233" cy="786492"/>
        </a:xfrm>
        <a:prstGeom prst="rect">
          <a:avLst/>
        </a:prstGeom>
      </xdr:spPr>
    </xdr:pic>
    <xdr:clientData/>
  </xdr:twoCellAnchor>
  <xdr:oneCellAnchor>
    <xdr:from>
      <xdr:col>18</xdr:col>
      <xdr:colOff>348314</xdr:colOff>
      <xdr:row>0</xdr:row>
      <xdr:rowOff>54428</xdr:rowOff>
    </xdr:from>
    <xdr:ext cx="1766772" cy="707572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96671" y="54428"/>
          <a:ext cx="1766772" cy="7075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view="pageBreakPreview" topLeftCell="A58" zoomScale="70" zoomScaleNormal="90" zoomScaleSheetLayoutView="70" workbookViewId="0">
      <selection activeCell="A68" sqref="A68:T84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59" customWidth="1"/>
    <col min="6" max="6" width="8.85546875" style="1" customWidth="1"/>
    <col min="7" max="7" width="28" style="1" customWidth="1"/>
    <col min="8" max="15" width="5.42578125" style="1" customWidth="1"/>
    <col min="16" max="16" width="13.7109375" style="1" customWidth="1"/>
    <col min="17" max="17" width="11.28515625" style="1" customWidth="1"/>
    <col min="18" max="18" width="10.42578125" style="1" hidden="1" customWidth="1"/>
    <col min="19" max="19" width="14.42578125" style="1" customWidth="1"/>
    <col min="20" max="20" width="18.7109375" style="1" customWidth="1"/>
    <col min="21" max="16384" width="9.140625" style="1"/>
  </cols>
  <sheetData>
    <row r="1" spans="1:20" ht="22.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22.5" customHeight="1" x14ac:dyDescent="0.2">
      <c r="A2" s="129" t="s">
        <v>57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22.5" customHeight="1" x14ac:dyDescent="0.2">
      <c r="A3" s="129" t="s">
        <v>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22.5" customHeight="1" x14ac:dyDescent="0.2">
      <c r="A4" s="129" t="s">
        <v>58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24" customHeight="1" x14ac:dyDescent="0.2">
      <c r="A5" s="143" t="s">
        <v>94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s="2" customFormat="1" ht="20.25" customHeight="1" x14ac:dyDescent="0.2">
      <c r="A6" s="130" t="s">
        <v>59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</row>
    <row r="7" spans="1:20" s="2" customFormat="1" ht="18" customHeight="1" x14ac:dyDescent="0.2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0" s="2" customFormat="1" ht="4.5" customHeight="1" thickBot="1" x14ac:dyDescent="0.25">
      <c r="A8" s="107" t="s">
        <v>41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</row>
    <row r="9" spans="1:20" ht="24" customHeight="1" thickTop="1" x14ac:dyDescent="0.2">
      <c r="A9" s="131" t="s">
        <v>21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</row>
    <row r="10" spans="1:20" ht="18" customHeight="1" x14ac:dyDescent="0.2">
      <c r="A10" s="113" t="s">
        <v>37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</row>
    <row r="11" spans="1:20" ht="19.5" customHeight="1" x14ac:dyDescent="0.2">
      <c r="A11" s="113" t="s">
        <v>93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</row>
    <row r="12" spans="1:20" ht="8.25" customHeight="1" x14ac:dyDescent="0.2">
      <c r="A12" s="102" t="s">
        <v>41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4"/>
    </row>
    <row r="13" spans="1:20" ht="15.75" x14ac:dyDescent="0.2">
      <c r="A13" s="85" t="s">
        <v>95</v>
      </c>
      <c r="B13" s="16"/>
      <c r="C13" s="47"/>
      <c r="D13" s="46"/>
      <c r="E13" s="48"/>
      <c r="F13" s="4"/>
      <c r="G13" s="86" t="s">
        <v>96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9"/>
      <c r="T13" s="40" t="s">
        <v>42</v>
      </c>
    </row>
    <row r="14" spans="1:20" ht="15.75" x14ac:dyDescent="0.2">
      <c r="A14" s="14" t="s">
        <v>98</v>
      </c>
      <c r="B14" s="10"/>
      <c r="C14" s="10"/>
      <c r="D14" s="61"/>
      <c r="E14" s="49"/>
      <c r="F14" s="5"/>
      <c r="G14" s="87" t="s">
        <v>97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1"/>
      <c r="T14" s="90" t="s">
        <v>100</v>
      </c>
    </row>
    <row r="15" spans="1:20" ht="15" x14ac:dyDescent="0.2">
      <c r="A15" s="136" t="s">
        <v>8</v>
      </c>
      <c r="B15" s="137"/>
      <c r="C15" s="137"/>
      <c r="D15" s="137"/>
      <c r="E15" s="137"/>
      <c r="F15" s="137"/>
      <c r="G15" s="138"/>
      <c r="H15" s="139" t="s">
        <v>1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40"/>
    </row>
    <row r="16" spans="1:20" ht="15" x14ac:dyDescent="0.2">
      <c r="A16" s="15" t="s">
        <v>17</v>
      </c>
      <c r="B16" s="29"/>
      <c r="C16" s="29"/>
      <c r="D16" s="8"/>
      <c r="E16" s="50"/>
      <c r="F16" s="8"/>
      <c r="G16" s="9" t="s">
        <v>41</v>
      </c>
      <c r="H16" s="116" t="s">
        <v>46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ht="15" x14ac:dyDescent="0.2">
      <c r="A17" s="15" t="s">
        <v>18</v>
      </c>
      <c r="B17" s="23"/>
      <c r="C17" s="23"/>
      <c r="D17" s="6"/>
      <c r="E17" s="51"/>
      <c r="F17" s="6"/>
      <c r="G17" s="9" t="s">
        <v>101</v>
      </c>
      <c r="H17" s="116" t="s">
        <v>47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</row>
    <row r="18" spans="1:20" ht="15" x14ac:dyDescent="0.2">
      <c r="A18" s="15" t="s">
        <v>19</v>
      </c>
      <c r="B18" s="29"/>
      <c r="C18" s="29"/>
      <c r="D18" s="7"/>
      <c r="E18" s="50"/>
      <c r="F18" s="8"/>
      <c r="G18" s="9" t="s">
        <v>102</v>
      </c>
      <c r="H18" s="116" t="s">
        <v>48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</row>
    <row r="19" spans="1:20" ht="16.5" thickBot="1" x14ac:dyDescent="0.25">
      <c r="A19" s="32" t="s">
        <v>14</v>
      </c>
      <c r="B19" s="21"/>
      <c r="C19" s="21"/>
      <c r="D19" s="20"/>
      <c r="E19" s="52"/>
      <c r="F19" s="31"/>
      <c r="G19" s="144" t="s">
        <v>103</v>
      </c>
      <c r="H19" s="33" t="s">
        <v>36</v>
      </c>
      <c r="I19" s="34"/>
      <c r="J19" s="34"/>
      <c r="K19" s="34"/>
      <c r="L19" s="34"/>
      <c r="M19" s="34"/>
      <c r="N19" s="34"/>
      <c r="O19" s="34"/>
      <c r="P19" s="19"/>
      <c r="Q19" s="88">
        <v>27.2</v>
      </c>
      <c r="R19" s="19"/>
      <c r="S19" s="31"/>
      <c r="T19" s="89" t="s">
        <v>99</v>
      </c>
    </row>
    <row r="20" spans="1:20" ht="6.75" customHeight="1" thickTop="1" thickBot="1" x14ac:dyDescent="0.25">
      <c r="A20" s="18"/>
      <c r="B20" s="17"/>
      <c r="C20" s="17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30" customFormat="1" ht="21.75" customHeight="1" thickTop="1" x14ac:dyDescent="0.2">
      <c r="A21" s="141" t="s">
        <v>6</v>
      </c>
      <c r="B21" s="105" t="s">
        <v>11</v>
      </c>
      <c r="C21" s="105" t="s">
        <v>40</v>
      </c>
      <c r="D21" s="105" t="s">
        <v>2</v>
      </c>
      <c r="E21" s="134" t="s">
        <v>35</v>
      </c>
      <c r="F21" s="105" t="s">
        <v>7</v>
      </c>
      <c r="G21" s="105" t="s">
        <v>12</v>
      </c>
      <c r="H21" s="108" t="s">
        <v>16</v>
      </c>
      <c r="I21" s="108"/>
      <c r="J21" s="108"/>
      <c r="K21" s="108"/>
      <c r="L21" s="108"/>
      <c r="M21" s="108"/>
      <c r="N21" s="108"/>
      <c r="O21" s="108"/>
      <c r="P21" s="105" t="s">
        <v>39</v>
      </c>
      <c r="Q21" s="105" t="s">
        <v>24</v>
      </c>
      <c r="R21" s="105" t="s">
        <v>25</v>
      </c>
      <c r="S21" s="109" t="s">
        <v>23</v>
      </c>
      <c r="T21" s="111" t="s">
        <v>13</v>
      </c>
    </row>
    <row r="22" spans="1:20" s="30" customFormat="1" ht="18" customHeight="1" x14ac:dyDescent="0.2">
      <c r="A22" s="142"/>
      <c r="B22" s="106"/>
      <c r="C22" s="106"/>
      <c r="D22" s="106"/>
      <c r="E22" s="135"/>
      <c r="F22" s="106"/>
      <c r="G22" s="106"/>
      <c r="H22" s="93">
        <v>1</v>
      </c>
      <c r="I22" s="93">
        <v>2</v>
      </c>
      <c r="J22" s="93">
        <v>3</v>
      </c>
      <c r="K22" s="93">
        <v>4</v>
      </c>
      <c r="L22" s="93">
        <v>5</v>
      </c>
      <c r="M22" s="93">
        <v>6</v>
      </c>
      <c r="N22" s="93">
        <v>7</v>
      </c>
      <c r="O22" s="93">
        <v>8</v>
      </c>
      <c r="P22" s="106"/>
      <c r="Q22" s="106"/>
      <c r="R22" s="106"/>
      <c r="S22" s="110"/>
      <c r="T22" s="112"/>
    </row>
    <row r="23" spans="1:20" s="3" customFormat="1" ht="18" customHeight="1" x14ac:dyDescent="0.2">
      <c r="A23" s="35">
        <v>1</v>
      </c>
      <c r="B23" s="36">
        <v>8</v>
      </c>
      <c r="C23" s="60">
        <v>10120261287</v>
      </c>
      <c r="D23" s="37" t="s">
        <v>107</v>
      </c>
      <c r="E23" s="54" t="s">
        <v>108</v>
      </c>
      <c r="F23" s="38" t="s">
        <v>32</v>
      </c>
      <c r="G23" s="83" t="s">
        <v>49</v>
      </c>
      <c r="H23" s="26">
        <v>3</v>
      </c>
      <c r="I23" s="26">
        <v>3</v>
      </c>
      <c r="J23" s="26">
        <v>5</v>
      </c>
      <c r="K23" s="26"/>
      <c r="L23" s="26">
        <v>5</v>
      </c>
      <c r="M23" s="26">
        <v>2</v>
      </c>
      <c r="N23" s="26">
        <v>2</v>
      </c>
      <c r="O23" s="26"/>
      <c r="P23" s="26"/>
      <c r="Q23" s="26">
        <f t="shared" ref="Q23:Q34" si="0">SUM(H23:O23)</f>
        <v>20</v>
      </c>
      <c r="R23" s="26"/>
      <c r="S23" s="27" t="s">
        <v>32</v>
      </c>
      <c r="T23" s="28"/>
    </row>
    <row r="24" spans="1:20" s="3" customFormat="1" ht="18" customHeight="1" x14ac:dyDescent="0.2">
      <c r="A24" s="35">
        <v>2</v>
      </c>
      <c r="B24" s="36">
        <v>1</v>
      </c>
      <c r="C24" s="60">
        <v>10092621745</v>
      </c>
      <c r="D24" s="37" t="s">
        <v>60</v>
      </c>
      <c r="E24" s="54" t="s">
        <v>61</v>
      </c>
      <c r="F24" s="38" t="s">
        <v>32</v>
      </c>
      <c r="G24" s="83" t="s">
        <v>49</v>
      </c>
      <c r="H24" s="26">
        <v>5</v>
      </c>
      <c r="I24" s="26">
        <v>5</v>
      </c>
      <c r="J24" s="26">
        <v>3</v>
      </c>
      <c r="K24" s="26"/>
      <c r="L24" s="26"/>
      <c r="M24" s="26"/>
      <c r="N24" s="26"/>
      <c r="O24" s="26"/>
      <c r="P24" s="26"/>
      <c r="Q24" s="26">
        <f t="shared" si="0"/>
        <v>13</v>
      </c>
      <c r="R24" s="26"/>
      <c r="S24" s="27" t="s">
        <v>32</v>
      </c>
      <c r="T24" s="28"/>
    </row>
    <row r="25" spans="1:20" s="3" customFormat="1" ht="18" customHeight="1" x14ac:dyDescent="0.2">
      <c r="A25" s="35">
        <v>3</v>
      </c>
      <c r="B25" s="36">
        <v>39</v>
      </c>
      <c r="C25" s="60">
        <v>10114021561</v>
      </c>
      <c r="D25" s="37" t="s">
        <v>109</v>
      </c>
      <c r="E25" s="54" t="s">
        <v>110</v>
      </c>
      <c r="F25" s="38" t="s">
        <v>32</v>
      </c>
      <c r="G25" s="83" t="s">
        <v>92</v>
      </c>
      <c r="H25" s="26"/>
      <c r="I25" s="26"/>
      <c r="J25" s="26"/>
      <c r="K25" s="26">
        <v>5</v>
      </c>
      <c r="L25" s="26"/>
      <c r="M25" s="26">
        <v>3</v>
      </c>
      <c r="N25" s="26">
        <v>3</v>
      </c>
      <c r="O25" s="26"/>
      <c r="P25" s="26"/>
      <c r="Q25" s="26">
        <f t="shared" si="0"/>
        <v>11</v>
      </c>
      <c r="R25" s="26"/>
      <c r="S25" s="27" t="s">
        <v>32</v>
      </c>
      <c r="T25" s="28"/>
    </row>
    <row r="26" spans="1:20" s="3" customFormat="1" ht="18" customHeight="1" x14ac:dyDescent="0.2">
      <c r="A26" s="35">
        <v>4</v>
      </c>
      <c r="B26" s="36">
        <v>5</v>
      </c>
      <c r="C26" s="60">
        <v>10111625257</v>
      </c>
      <c r="D26" s="37" t="s">
        <v>111</v>
      </c>
      <c r="E26" s="54" t="s">
        <v>112</v>
      </c>
      <c r="F26" s="38" t="s">
        <v>38</v>
      </c>
      <c r="G26" s="83" t="s">
        <v>49</v>
      </c>
      <c r="H26" s="26"/>
      <c r="I26" s="26"/>
      <c r="J26" s="26"/>
      <c r="K26" s="26"/>
      <c r="L26" s="26"/>
      <c r="M26" s="26"/>
      <c r="N26" s="26">
        <v>5</v>
      </c>
      <c r="O26" s="26">
        <v>5</v>
      </c>
      <c r="P26" s="26"/>
      <c r="Q26" s="26">
        <f t="shared" si="0"/>
        <v>10</v>
      </c>
      <c r="R26" s="26"/>
      <c r="S26" s="27" t="s">
        <v>32</v>
      </c>
      <c r="T26" s="28"/>
    </row>
    <row r="27" spans="1:20" s="3" customFormat="1" ht="18" customHeight="1" x14ac:dyDescent="0.2">
      <c r="A27" s="35">
        <v>5</v>
      </c>
      <c r="B27" s="36">
        <v>6</v>
      </c>
      <c r="C27" s="60">
        <v>10111626065</v>
      </c>
      <c r="D27" s="37" t="s">
        <v>113</v>
      </c>
      <c r="E27" s="54" t="s">
        <v>114</v>
      </c>
      <c r="F27" s="38" t="s">
        <v>38</v>
      </c>
      <c r="G27" s="83" t="s">
        <v>49</v>
      </c>
      <c r="H27" s="26"/>
      <c r="I27" s="26"/>
      <c r="J27" s="26">
        <v>1</v>
      </c>
      <c r="K27" s="26">
        <v>2</v>
      </c>
      <c r="L27" s="26"/>
      <c r="M27" s="26">
        <v>5</v>
      </c>
      <c r="N27" s="26"/>
      <c r="O27" s="26">
        <v>2</v>
      </c>
      <c r="P27" s="26"/>
      <c r="Q27" s="26">
        <f t="shared" si="0"/>
        <v>10</v>
      </c>
      <c r="R27" s="26"/>
      <c r="S27" s="27" t="s">
        <v>32</v>
      </c>
      <c r="T27" s="28"/>
    </row>
    <row r="28" spans="1:20" s="3" customFormat="1" ht="18" customHeight="1" x14ac:dyDescent="0.2">
      <c r="A28" s="35">
        <v>6</v>
      </c>
      <c r="B28" s="36">
        <v>40</v>
      </c>
      <c r="C28" s="60">
        <v>10113386213</v>
      </c>
      <c r="D28" s="37" t="s">
        <v>115</v>
      </c>
      <c r="E28" s="54" t="s">
        <v>116</v>
      </c>
      <c r="F28" s="38" t="s">
        <v>32</v>
      </c>
      <c r="G28" s="83" t="s">
        <v>92</v>
      </c>
      <c r="H28" s="26"/>
      <c r="I28" s="26"/>
      <c r="J28" s="26">
        <v>2</v>
      </c>
      <c r="K28" s="26"/>
      <c r="L28" s="26">
        <v>3</v>
      </c>
      <c r="M28" s="26"/>
      <c r="N28" s="26"/>
      <c r="O28" s="26"/>
      <c r="P28" s="26"/>
      <c r="Q28" s="26">
        <f t="shared" si="0"/>
        <v>5</v>
      </c>
      <c r="R28" s="26"/>
      <c r="S28" s="27" t="s">
        <v>32</v>
      </c>
      <c r="T28" s="28"/>
    </row>
    <row r="29" spans="1:20" s="3" customFormat="1" ht="18" customHeight="1" x14ac:dyDescent="0.2">
      <c r="A29" s="35">
        <v>7</v>
      </c>
      <c r="B29" s="36">
        <v>13</v>
      </c>
      <c r="C29" s="60">
        <v>10125311654</v>
      </c>
      <c r="D29" s="37" t="s">
        <v>117</v>
      </c>
      <c r="E29" s="54" t="s">
        <v>118</v>
      </c>
      <c r="F29" s="38" t="s">
        <v>38</v>
      </c>
      <c r="G29" s="83" t="s">
        <v>49</v>
      </c>
      <c r="H29" s="26"/>
      <c r="I29" s="26"/>
      <c r="J29" s="26"/>
      <c r="K29" s="26"/>
      <c r="L29" s="26"/>
      <c r="M29" s="26"/>
      <c r="N29" s="26">
        <v>1</v>
      </c>
      <c r="O29" s="26">
        <v>3</v>
      </c>
      <c r="P29" s="26"/>
      <c r="Q29" s="26">
        <f t="shared" si="0"/>
        <v>4</v>
      </c>
      <c r="R29" s="26"/>
      <c r="S29" s="27"/>
      <c r="T29" s="28"/>
    </row>
    <row r="30" spans="1:20" s="3" customFormat="1" ht="18" customHeight="1" x14ac:dyDescent="0.2">
      <c r="A30" s="35">
        <v>8</v>
      </c>
      <c r="B30" s="36">
        <v>12</v>
      </c>
      <c r="C30" s="60">
        <v>10125311856</v>
      </c>
      <c r="D30" s="37" t="s">
        <v>119</v>
      </c>
      <c r="E30" s="54" t="s">
        <v>120</v>
      </c>
      <c r="F30" s="38" t="s">
        <v>38</v>
      </c>
      <c r="G30" s="83" t="s">
        <v>49</v>
      </c>
      <c r="H30" s="26"/>
      <c r="I30" s="26"/>
      <c r="J30" s="26"/>
      <c r="K30" s="26">
        <v>3</v>
      </c>
      <c r="L30" s="26"/>
      <c r="M30" s="26"/>
      <c r="N30" s="26"/>
      <c r="O30" s="26">
        <v>1</v>
      </c>
      <c r="P30" s="26"/>
      <c r="Q30" s="26">
        <f t="shared" si="0"/>
        <v>4</v>
      </c>
      <c r="R30" s="26"/>
      <c r="S30" s="27"/>
      <c r="T30" s="28"/>
    </row>
    <row r="31" spans="1:20" s="3" customFormat="1" ht="18" customHeight="1" x14ac:dyDescent="0.2">
      <c r="A31" s="35">
        <v>9</v>
      </c>
      <c r="B31" s="36">
        <v>2</v>
      </c>
      <c r="C31" s="60">
        <v>10091550301</v>
      </c>
      <c r="D31" s="37" t="s">
        <v>64</v>
      </c>
      <c r="E31" s="54" t="s">
        <v>65</v>
      </c>
      <c r="F31" s="38" t="s">
        <v>32</v>
      </c>
      <c r="G31" s="83" t="s">
        <v>49</v>
      </c>
      <c r="H31" s="26"/>
      <c r="I31" s="26">
        <v>2</v>
      </c>
      <c r="J31" s="26"/>
      <c r="K31" s="26"/>
      <c r="L31" s="26">
        <v>2</v>
      </c>
      <c r="M31" s="26"/>
      <c r="N31" s="26"/>
      <c r="O31" s="26"/>
      <c r="P31" s="26"/>
      <c r="Q31" s="26">
        <f t="shared" si="0"/>
        <v>4</v>
      </c>
      <c r="R31" s="26"/>
      <c r="S31" s="27"/>
      <c r="T31" s="28"/>
    </row>
    <row r="32" spans="1:20" s="3" customFormat="1" ht="18" customHeight="1" x14ac:dyDescent="0.2">
      <c r="A32" s="35">
        <v>10</v>
      </c>
      <c r="B32" s="36">
        <v>10</v>
      </c>
      <c r="C32" s="60">
        <v>10125312260</v>
      </c>
      <c r="D32" s="37" t="s">
        <v>121</v>
      </c>
      <c r="E32" s="54" t="s">
        <v>122</v>
      </c>
      <c r="F32" s="38" t="s">
        <v>38</v>
      </c>
      <c r="G32" s="83" t="s">
        <v>49</v>
      </c>
      <c r="H32" s="26">
        <v>1</v>
      </c>
      <c r="I32" s="26"/>
      <c r="J32" s="26"/>
      <c r="K32" s="26"/>
      <c r="L32" s="26">
        <v>1</v>
      </c>
      <c r="M32" s="26"/>
      <c r="N32" s="26"/>
      <c r="O32" s="26"/>
      <c r="P32" s="26"/>
      <c r="Q32" s="26">
        <f t="shared" si="0"/>
        <v>2</v>
      </c>
      <c r="R32" s="26"/>
      <c r="S32" s="27"/>
      <c r="T32" s="28"/>
    </row>
    <row r="33" spans="1:20" s="3" customFormat="1" ht="18" customHeight="1" x14ac:dyDescent="0.2">
      <c r="A33" s="35">
        <v>11</v>
      </c>
      <c r="B33" s="36">
        <v>3</v>
      </c>
      <c r="C33" s="60">
        <v>10095277121</v>
      </c>
      <c r="D33" s="37" t="s">
        <v>62</v>
      </c>
      <c r="E33" s="54" t="s">
        <v>63</v>
      </c>
      <c r="F33" s="38" t="s">
        <v>32</v>
      </c>
      <c r="G33" s="83" t="s">
        <v>49</v>
      </c>
      <c r="H33" s="26"/>
      <c r="I33" s="26"/>
      <c r="J33" s="26"/>
      <c r="K33" s="26"/>
      <c r="L33" s="26"/>
      <c r="M33" s="26">
        <v>1</v>
      </c>
      <c r="N33" s="26"/>
      <c r="O33" s="26"/>
      <c r="P33" s="26"/>
      <c r="Q33" s="26">
        <f t="shared" si="0"/>
        <v>1</v>
      </c>
      <c r="R33" s="26"/>
      <c r="S33" s="27"/>
      <c r="T33" s="28"/>
    </row>
    <row r="34" spans="1:20" s="3" customFormat="1" ht="18" customHeight="1" x14ac:dyDescent="0.2">
      <c r="A34" s="35">
        <v>12</v>
      </c>
      <c r="B34" s="36">
        <v>42</v>
      </c>
      <c r="C34" s="60">
        <v>10117352095</v>
      </c>
      <c r="D34" s="37" t="s">
        <v>123</v>
      </c>
      <c r="E34" s="54" t="s">
        <v>67</v>
      </c>
      <c r="F34" s="38" t="s">
        <v>32</v>
      </c>
      <c r="G34" s="83" t="s">
        <v>92</v>
      </c>
      <c r="H34" s="26"/>
      <c r="I34" s="26"/>
      <c r="J34" s="26"/>
      <c r="K34" s="26">
        <v>1</v>
      </c>
      <c r="L34" s="26"/>
      <c r="M34" s="26"/>
      <c r="N34" s="26"/>
      <c r="O34" s="26"/>
      <c r="P34" s="26"/>
      <c r="Q34" s="26">
        <f t="shared" si="0"/>
        <v>1</v>
      </c>
      <c r="R34" s="26"/>
      <c r="S34" s="27"/>
      <c r="T34" s="28"/>
    </row>
    <row r="35" spans="1:20" s="3" customFormat="1" ht="18" customHeight="1" x14ac:dyDescent="0.2">
      <c r="A35" s="35">
        <v>13</v>
      </c>
      <c r="B35" s="36">
        <v>4</v>
      </c>
      <c r="C35" s="60">
        <v>10091544742</v>
      </c>
      <c r="D35" s="37" t="s">
        <v>124</v>
      </c>
      <c r="E35" s="54" t="s">
        <v>50</v>
      </c>
      <c r="F35" s="38" t="s">
        <v>38</v>
      </c>
      <c r="G35" s="83" t="s">
        <v>49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28"/>
    </row>
    <row r="36" spans="1:20" s="3" customFormat="1" ht="18" customHeight="1" x14ac:dyDescent="0.2">
      <c r="A36" s="35">
        <v>14</v>
      </c>
      <c r="B36" s="36">
        <v>24</v>
      </c>
      <c r="C36" s="60">
        <v>10131168939</v>
      </c>
      <c r="D36" s="37" t="s">
        <v>125</v>
      </c>
      <c r="E36" s="54" t="s">
        <v>126</v>
      </c>
      <c r="F36" s="38" t="s">
        <v>43</v>
      </c>
      <c r="G36" s="83" t="s">
        <v>54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  <c r="T36" s="28"/>
    </row>
    <row r="37" spans="1:20" s="3" customFormat="1" ht="18" customHeight="1" x14ac:dyDescent="0.2">
      <c r="A37" s="35">
        <v>15</v>
      </c>
      <c r="B37" s="36">
        <v>9</v>
      </c>
      <c r="C37" s="60">
        <v>10120261186</v>
      </c>
      <c r="D37" s="37" t="s">
        <v>127</v>
      </c>
      <c r="E37" s="54" t="s">
        <v>126</v>
      </c>
      <c r="F37" s="38" t="s">
        <v>32</v>
      </c>
      <c r="G37" s="83" t="s">
        <v>49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  <c r="T37" s="28"/>
    </row>
    <row r="38" spans="1:20" s="3" customFormat="1" ht="18" customHeight="1" x14ac:dyDescent="0.2">
      <c r="A38" s="35">
        <v>16</v>
      </c>
      <c r="B38" s="36">
        <v>11</v>
      </c>
      <c r="C38" s="60">
        <v>10125311957</v>
      </c>
      <c r="D38" s="37" t="s">
        <v>128</v>
      </c>
      <c r="E38" s="54" t="s">
        <v>120</v>
      </c>
      <c r="F38" s="38" t="s">
        <v>32</v>
      </c>
      <c r="G38" s="83" t="s">
        <v>49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7"/>
      <c r="T38" s="28"/>
    </row>
    <row r="39" spans="1:20" s="3" customFormat="1" ht="18" customHeight="1" x14ac:dyDescent="0.2">
      <c r="A39" s="35">
        <v>17</v>
      </c>
      <c r="B39" s="36">
        <v>7</v>
      </c>
      <c r="C39" s="60">
        <v>10111627378</v>
      </c>
      <c r="D39" s="37" t="s">
        <v>129</v>
      </c>
      <c r="E39" s="54" t="s">
        <v>130</v>
      </c>
      <c r="F39" s="38" t="s">
        <v>32</v>
      </c>
      <c r="G39" s="83" t="s">
        <v>49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  <c r="T39" s="28"/>
    </row>
    <row r="40" spans="1:20" s="3" customFormat="1" ht="18" customHeight="1" x14ac:dyDescent="0.2">
      <c r="A40" s="35">
        <v>18</v>
      </c>
      <c r="B40" s="36">
        <v>36</v>
      </c>
      <c r="C40" s="60">
        <v>10091971138</v>
      </c>
      <c r="D40" s="37" t="s">
        <v>68</v>
      </c>
      <c r="E40" s="54" t="s">
        <v>69</v>
      </c>
      <c r="F40" s="38" t="s">
        <v>32</v>
      </c>
      <c r="G40" s="83" t="s">
        <v>53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28"/>
    </row>
    <row r="41" spans="1:20" s="3" customFormat="1" ht="18" customHeight="1" x14ac:dyDescent="0.2">
      <c r="A41" s="35" t="s">
        <v>52</v>
      </c>
      <c r="B41" s="36">
        <v>14</v>
      </c>
      <c r="C41" s="60">
        <v>10115493638</v>
      </c>
      <c r="D41" s="37" t="s">
        <v>131</v>
      </c>
      <c r="E41" s="54" t="s">
        <v>132</v>
      </c>
      <c r="F41" s="38" t="s">
        <v>38</v>
      </c>
      <c r="G41" s="83" t="s">
        <v>49</v>
      </c>
      <c r="H41" s="26">
        <v>2</v>
      </c>
      <c r="I41" s="26">
        <v>1</v>
      </c>
      <c r="J41" s="26"/>
      <c r="K41" s="26"/>
      <c r="L41" s="26"/>
      <c r="M41" s="26"/>
      <c r="N41" s="26"/>
      <c r="O41" s="26"/>
      <c r="P41" s="26"/>
      <c r="Q41" s="26">
        <f>SUM(H41:O41)</f>
        <v>3</v>
      </c>
      <c r="R41" s="26"/>
      <c r="S41" s="27"/>
      <c r="T41" s="28"/>
    </row>
    <row r="42" spans="1:20" s="3" customFormat="1" ht="18" customHeight="1" x14ac:dyDescent="0.2">
      <c r="A42" s="35" t="s">
        <v>52</v>
      </c>
      <c r="B42" s="36">
        <v>15</v>
      </c>
      <c r="C42" s="60">
        <v>10125246481</v>
      </c>
      <c r="D42" s="37" t="s">
        <v>72</v>
      </c>
      <c r="E42" s="54" t="s">
        <v>73</v>
      </c>
      <c r="F42" s="38" t="s">
        <v>43</v>
      </c>
      <c r="G42" s="83" t="s">
        <v>54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8"/>
    </row>
    <row r="43" spans="1:20" s="3" customFormat="1" ht="18" customHeight="1" x14ac:dyDescent="0.2">
      <c r="A43" s="35" t="s">
        <v>52</v>
      </c>
      <c r="B43" s="36">
        <v>16</v>
      </c>
      <c r="C43" s="60">
        <v>10126951964</v>
      </c>
      <c r="D43" s="37" t="s">
        <v>74</v>
      </c>
      <c r="E43" s="54" t="s">
        <v>75</v>
      </c>
      <c r="F43" s="38" t="s">
        <v>43</v>
      </c>
      <c r="G43" s="83" t="s">
        <v>54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8"/>
    </row>
    <row r="44" spans="1:20" s="3" customFormat="1" ht="18" customHeight="1" x14ac:dyDescent="0.2">
      <c r="A44" s="35" t="s">
        <v>52</v>
      </c>
      <c r="B44" s="36">
        <v>17</v>
      </c>
      <c r="C44" s="60">
        <v>10119461342</v>
      </c>
      <c r="D44" s="37" t="s">
        <v>76</v>
      </c>
      <c r="E44" s="54" t="s">
        <v>77</v>
      </c>
      <c r="F44" s="38" t="s">
        <v>43</v>
      </c>
      <c r="G44" s="83" t="s">
        <v>54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/>
      <c r="T44" s="28"/>
    </row>
    <row r="45" spans="1:20" s="3" customFormat="1" ht="18" customHeight="1" x14ac:dyDescent="0.2">
      <c r="A45" s="35" t="s">
        <v>52</v>
      </c>
      <c r="B45" s="36">
        <v>18</v>
      </c>
      <c r="C45" s="60">
        <v>10126994808</v>
      </c>
      <c r="D45" s="37" t="s">
        <v>70</v>
      </c>
      <c r="E45" s="54" t="s">
        <v>71</v>
      </c>
      <c r="F45" s="38" t="s">
        <v>43</v>
      </c>
      <c r="G45" s="83" t="s">
        <v>54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28"/>
    </row>
    <row r="46" spans="1:20" s="3" customFormat="1" ht="18" customHeight="1" x14ac:dyDescent="0.2">
      <c r="A46" s="35" t="s">
        <v>52</v>
      </c>
      <c r="B46" s="36">
        <v>19</v>
      </c>
      <c r="C46" s="60">
        <v>10126988441</v>
      </c>
      <c r="D46" s="37" t="s">
        <v>78</v>
      </c>
      <c r="E46" s="54" t="s">
        <v>51</v>
      </c>
      <c r="F46" s="38" t="s">
        <v>43</v>
      </c>
      <c r="G46" s="83" t="s">
        <v>54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8"/>
    </row>
    <row r="47" spans="1:20" s="3" customFormat="1" ht="18" customHeight="1" x14ac:dyDescent="0.2">
      <c r="A47" s="35" t="s">
        <v>52</v>
      </c>
      <c r="B47" s="36">
        <v>20</v>
      </c>
      <c r="C47" s="60">
        <v>10119568547</v>
      </c>
      <c r="D47" s="37" t="s">
        <v>79</v>
      </c>
      <c r="E47" s="54" t="s">
        <v>66</v>
      </c>
      <c r="F47" s="38" t="s">
        <v>38</v>
      </c>
      <c r="G47" s="83" t="s">
        <v>54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8"/>
    </row>
    <row r="48" spans="1:20" s="3" customFormat="1" ht="18" customHeight="1" x14ac:dyDescent="0.2">
      <c r="A48" s="35" t="s">
        <v>52</v>
      </c>
      <c r="B48" s="36">
        <v>22</v>
      </c>
      <c r="C48" s="60">
        <v>10127889632</v>
      </c>
      <c r="D48" s="37" t="s">
        <v>133</v>
      </c>
      <c r="E48" s="54" t="s">
        <v>134</v>
      </c>
      <c r="F48" s="38" t="s">
        <v>43</v>
      </c>
      <c r="G48" s="83" t="s">
        <v>54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28"/>
    </row>
    <row r="49" spans="1:20" s="3" customFormat="1" ht="18" customHeight="1" x14ac:dyDescent="0.2">
      <c r="A49" s="35" t="s">
        <v>52</v>
      </c>
      <c r="B49" s="36">
        <v>23</v>
      </c>
      <c r="C49" s="60">
        <v>10127614594</v>
      </c>
      <c r="D49" s="37" t="s">
        <v>135</v>
      </c>
      <c r="E49" s="54" t="s">
        <v>136</v>
      </c>
      <c r="F49" s="38" t="s">
        <v>43</v>
      </c>
      <c r="G49" s="83" t="s">
        <v>54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8"/>
    </row>
    <row r="50" spans="1:20" s="3" customFormat="1" ht="18" customHeight="1" x14ac:dyDescent="0.2">
      <c r="A50" s="35" t="s">
        <v>52</v>
      </c>
      <c r="B50" s="36">
        <v>25</v>
      </c>
      <c r="C50" s="60">
        <v>10126989552</v>
      </c>
      <c r="D50" s="37" t="s">
        <v>80</v>
      </c>
      <c r="E50" s="54" t="s">
        <v>81</v>
      </c>
      <c r="F50" s="38" t="s">
        <v>38</v>
      </c>
      <c r="G50" s="83" t="s">
        <v>54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7"/>
      <c r="T50" s="28"/>
    </row>
    <row r="51" spans="1:20" s="3" customFormat="1" ht="18" customHeight="1" x14ac:dyDescent="0.2">
      <c r="A51" s="35" t="s">
        <v>52</v>
      </c>
      <c r="B51" s="36">
        <v>26</v>
      </c>
      <c r="C51" s="60">
        <v>10128533872</v>
      </c>
      <c r="D51" s="37" t="s">
        <v>137</v>
      </c>
      <c r="E51" s="54" t="s">
        <v>138</v>
      </c>
      <c r="F51" s="38" t="s">
        <v>43</v>
      </c>
      <c r="G51" s="83" t="s">
        <v>54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28"/>
    </row>
    <row r="52" spans="1:20" s="3" customFormat="1" ht="18" customHeight="1" x14ac:dyDescent="0.2">
      <c r="A52" s="35" t="s">
        <v>52</v>
      </c>
      <c r="B52" s="36">
        <v>27</v>
      </c>
      <c r="C52" s="60">
        <v>10128565804</v>
      </c>
      <c r="D52" s="37" t="s">
        <v>139</v>
      </c>
      <c r="E52" s="54" t="s">
        <v>140</v>
      </c>
      <c r="F52" s="38" t="s">
        <v>43</v>
      </c>
      <c r="G52" s="83" t="s">
        <v>54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/>
      <c r="T52" s="28"/>
    </row>
    <row r="53" spans="1:20" s="3" customFormat="1" ht="18" customHeight="1" x14ac:dyDescent="0.2">
      <c r="A53" s="35" t="s">
        <v>52</v>
      </c>
      <c r="B53" s="36">
        <v>28</v>
      </c>
      <c r="C53" s="60">
        <v>10098741940</v>
      </c>
      <c r="D53" s="37" t="s">
        <v>141</v>
      </c>
      <c r="E53" s="54" t="s">
        <v>142</v>
      </c>
      <c r="F53" s="38" t="s">
        <v>44</v>
      </c>
      <c r="G53" s="83" t="s">
        <v>82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/>
      <c r="T53" s="28"/>
    </row>
    <row r="54" spans="1:20" s="3" customFormat="1" ht="18" customHeight="1" x14ac:dyDescent="0.2">
      <c r="A54" s="35" t="s">
        <v>52</v>
      </c>
      <c r="B54" s="36">
        <v>29</v>
      </c>
      <c r="C54" s="60">
        <v>10132515320</v>
      </c>
      <c r="D54" s="37" t="s">
        <v>143</v>
      </c>
      <c r="E54" s="54" t="s">
        <v>144</v>
      </c>
      <c r="F54" s="38" t="s">
        <v>44</v>
      </c>
      <c r="G54" s="83" t="s">
        <v>82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/>
      <c r="T54" s="28"/>
    </row>
    <row r="55" spans="1:20" s="3" customFormat="1" ht="18" customHeight="1" x14ac:dyDescent="0.2">
      <c r="A55" s="35" t="s">
        <v>52</v>
      </c>
      <c r="B55" s="36">
        <v>30</v>
      </c>
      <c r="C55" s="60">
        <v>10105798890</v>
      </c>
      <c r="D55" s="37" t="s">
        <v>145</v>
      </c>
      <c r="E55" s="54" t="s">
        <v>146</v>
      </c>
      <c r="F55" s="38" t="s">
        <v>44</v>
      </c>
      <c r="G55" s="83" t="s">
        <v>82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28"/>
    </row>
    <row r="56" spans="1:20" s="3" customFormat="1" ht="18" customHeight="1" x14ac:dyDescent="0.2">
      <c r="A56" s="35" t="s">
        <v>52</v>
      </c>
      <c r="B56" s="36">
        <v>31</v>
      </c>
      <c r="C56" s="60">
        <v>10126946409</v>
      </c>
      <c r="D56" s="37" t="s">
        <v>83</v>
      </c>
      <c r="E56" s="54" t="s">
        <v>84</v>
      </c>
      <c r="F56" s="38" t="s">
        <v>43</v>
      </c>
      <c r="G56" s="83" t="s">
        <v>82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/>
      <c r="T56" s="28"/>
    </row>
    <row r="57" spans="1:20" s="3" customFormat="1" ht="18" customHeight="1" x14ac:dyDescent="0.2">
      <c r="A57" s="35" t="s">
        <v>52</v>
      </c>
      <c r="B57" s="36">
        <v>32</v>
      </c>
      <c r="C57" s="60">
        <v>10105977534</v>
      </c>
      <c r="D57" s="37" t="s">
        <v>147</v>
      </c>
      <c r="E57" s="54" t="s">
        <v>148</v>
      </c>
      <c r="F57" s="38" t="s">
        <v>32</v>
      </c>
      <c r="G57" s="83" t="s">
        <v>53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/>
      <c r="T57" s="28"/>
    </row>
    <row r="58" spans="1:20" s="3" customFormat="1" ht="18" customHeight="1" x14ac:dyDescent="0.2">
      <c r="A58" s="35" t="s">
        <v>52</v>
      </c>
      <c r="B58" s="36">
        <v>33</v>
      </c>
      <c r="C58" s="60">
        <v>10125505048</v>
      </c>
      <c r="D58" s="37" t="s">
        <v>149</v>
      </c>
      <c r="E58" s="54" t="s">
        <v>150</v>
      </c>
      <c r="F58" s="38" t="s">
        <v>32</v>
      </c>
      <c r="G58" s="83" t="s">
        <v>53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</row>
    <row r="59" spans="1:20" s="3" customFormat="1" ht="18" customHeight="1" x14ac:dyDescent="0.2">
      <c r="A59" s="35" t="s">
        <v>52</v>
      </c>
      <c r="B59" s="36">
        <v>34</v>
      </c>
      <c r="C59" s="60">
        <v>10125967012</v>
      </c>
      <c r="D59" s="37" t="s">
        <v>151</v>
      </c>
      <c r="E59" s="54" t="s">
        <v>152</v>
      </c>
      <c r="F59" s="38" t="s">
        <v>32</v>
      </c>
      <c r="G59" s="83" t="s">
        <v>53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</row>
    <row r="60" spans="1:20" s="3" customFormat="1" ht="18" customHeight="1" x14ac:dyDescent="0.2">
      <c r="A60" s="35" t="s">
        <v>52</v>
      </c>
      <c r="B60" s="36">
        <v>35</v>
      </c>
      <c r="C60" s="60">
        <v>10104990558</v>
      </c>
      <c r="D60" s="37" t="s">
        <v>153</v>
      </c>
      <c r="E60" s="54" t="s">
        <v>154</v>
      </c>
      <c r="F60" s="38" t="s">
        <v>43</v>
      </c>
      <c r="G60" s="83" t="s">
        <v>53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8"/>
    </row>
    <row r="61" spans="1:20" s="3" customFormat="1" ht="18" customHeight="1" x14ac:dyDescent="0.2">
      <c r="A61" s="35" t="s">
        <v>52</v>
      </c>
      <c r="B61" s="36">
        <v>37</v>
      </c>
      <c r="C61" s="60">
        <v>10096408987</v>
      </c>
      <c r="D61" s="37" t="s">
        <v>85</v>
      </c>
      <c r="E61" s="54" t="s">
        <v>86</v>
      </c>
      <c r="F61" s="38" t="s">
        <v>32</v>
      </c>
      <c r="G61" s="83" t="s">
        <v>53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</row>
    <row r="62" spans="1:20" s="3" customFormat="1" ht="18" customHeight="1" x14ac:dyDescent="0.2">
      <c r="A62" s="35" t="s">
        <v>52</v>
      </c>
      <c r="B62" s="36">
        <v>38</v>
      </c>
      <c r="C62" s="60">
        <v>10113498771</v>
      </c>
      <c r="D62" s="37" t="s">
        <v>155</v>
      </c>
      <c r="E62" s="54" t="s">
        <v>156</v>
      </c>
      <c r="F62" s="38" t="s">
        <v>32</v>
      </c>
      <c r="G62" s="83" t="s">
        <v>92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8"/>
    </row>
    <row r="63" spans="1:20" s="3" customFormat="1" ht="18" customHeight="1" x14ac:dyDescent="0.2">
      <c r="A63" s="35" t="s">
        <v>52</v>
      </c>
      <c r="B63" s="36">
        <v>41</v>
      </c>
      <c r="C63" s="60">
        <v>10095184666</v>
      </c>
      <c r="D63" s="37" t="s">
        <v>157</v>
      </c>
      <c r="E63" s="54" t="s">
        <v>158</v>
      </c>
      <c r="F63" s="38" t="s">
        <v>32</v>
      </c>
      <c r="G63" s="83" t="s">
        <v>92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</row>
    <row r="64" spans="1:20" s="3" customFormat="1" ht="18" customHeight="1" x14ac:dyDescent="0.2">
      <c r="A64" s="35" t="s">
        <v>52</v>
      </c>
      <c r="B64" s="36">
        <v>44</v>
      </c>
      <c r="C64" s="60">
        <v>10116658850</v>
      </c>
      <c r="D64" s="37" t="s">
        <v>87</v>
      </c>
      <c r="E64" s="54" t="s">
        <v>88</v>
      </c>
      <c r="F64" s="38" t="s">
        <v>38</v>
      </c>
      <c r="G64" s="83" t="s">
        <v>89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8"/>
    </row>
    <row r="65" spans="1:20" s="3" customFormat="1" ht="18" customHeight="1" x14ac:dyDescent="0.2">
      <c r="A65" s="35" t="s">
        <v>52</v>
      </c>
      <c r="B65" s="36">
        <v>45</v>
      </c>
      <c r="C65" s="60">
        <v>10116023704</v>
      </c>
      <c r="D65" s="37" t="s">
        <v>90</v>
      </c>
      <c r="E65" s="54" t="s">
        <v>55</v>
      </c>
      <c r="F65" s="38" t="s">
        <v>43</v>
      </c>
      <c r="G65" s="83" t="s">
        <v>89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8"/>
    </row>
    <row r="66" spans="1:20" s="3" customFormat="1" ht="18" customHeight="1" thickBot="1" x14ac:dyDescent="0.25">
      <c r="A66" s="69" t="s">
        <v>159</v>
      </c>
      <c r="B66" s="70">
        <v>21</v>
      </c>
      <c r="C66" s="71">
        <v>10127890642</v>
      </c>
      <c r="D66" s="72" t="s">
        <v>160</v>
      </c>
      <c r="E66" s="73" t="s">
        <v>161</v>
      </c>
      <c r="F66" s="74" t="s">
        <v>43</v>
      </c>
      <c r="G66" s="84" t="s">
        <v>54</v>
      </c>
      <c r="H66" s="96"/>
      <c r="I66" s="96"/>
      <c r="J66" s="96"/>
      <c r="K66" s="96"/>
      <c r="L66" s="96"/>
      <c r="M66" s="96"/>
      <c r="N66" s="96"/>
      <c r="O66" s="96"/>
      <c r="P66" s="75"/>
      <c r="Q66" s="75"/>
      <c r="R66" s="75"/>
      <c r="S66" s="76"/>
      <c r="T66" s="77"/>
    </row>
    <row r="67" spans="1:20" ht="8.25" customHeight="1" thickTop="1" thickBot="1" x14ac:dyDescent="0.25">
      <c r="A67" s="18"/>
      <c r="B67" s="17"/>
      <c r="C67" s="17"/>
      <c r="D67" s="18"/>
      <c r="E67" s="53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 thickTop="1" x14ac:dyDescent="0.2">
      <c r="A68" s="125" t="s">
        <v>4</v>
      </c>
      <c r="B68" s="126"/>
      <c r="C68" s="126"/>
      <c r="D68" s="126"/>
      <c r="E68" s="68"/>
      <c r="F68" s="68"/>
      <c r="G68" s="126" t="s">
        <v>5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7"/>
    </row>
    <row r="69" spans="1:20" ht="15" x14ac:dyDescent="0.2">
      <c r="A69" s="91" t="s">
        <v>104</v>
      </c>
      <c r="B69" s="23"/>
      <c r="C69" s="65"/>
      <c r="D69" s="16"/>
      <c r="E69" s="55"/>
      <c r="F69" s="16"/>
      <c r="G69" s="24" t="s">
        <v>33</v>
      </c>
      <c r="H69" s="92">
        <v>6</v>
      </c>
      <c r="M69" s="12"/>
      <c r="N69" s="12"/>
      <c r="O69" s="12"/>
      <c r="R69" s="42"/>
      <c r="S69" s="78" t="s">
        <v>31</v>
      </c>
      <c r="T69" s="79">
        <f>COUNTIF(F$21:F177,"ЗМС")</f>
        <v>0</v>
      </c>
    </row>
    <row r="70" spans="1:20" ht="15" x14ac:dyDescent="0.2">
      <c r="A70" s="91" t="s">
        <v>105</v>
      </c>
      <c r="B70" s="23"/>
      <c r="C70" s="66"/>
      <c r="D70" s="22"/>
      <c r="E70" s="56"/>
      <c r="F70" s="22"/>
      <c r="G70" s="24" t="s">
        <v>26</v>
      </c>
      <c r="H70" s="81">
        <f>H71+H76</f>
        <v>44</v>
      </c>
      <c r="M70" s="12"/>
      <c r="N70" s="12"/>
      <c r="O70" s="12"/>
      <c r="R70" s="12"/>
      <c r="S70" s="78" t="s">
        <v>20</v>
      </c>
      <c r="T70" s="79">
        <f>COUNTIF(F$20:F176,"МСМК")</f>
        <v>0</v>
      </c>
    </row>
    <row r="71" spans="1:20" ht="15" x14ac:dyDescent="0.2">
      <c r="A71" s="91" t="s">
        <v>56</v>
      </c>
      <c r="B71" s="23"/>
      <c r="C71" s="45"/>
      <c r="D71" s="22"/>
      <c r="E71" s="56"/>
      <c r="F71" s="22"/>
      <c r="G71" s="24" t="s">
        <v>27</v>
      </c>
      <c r="H71" s="81">
        <f>H72+H73+H75</f>
        <v>43</v>
      </c>
      <c r="M71" s="12"/>
      <c r="N71" s="12"/>
      <c r="O71" s="12"/>
      <c r="R71" s="12"/>
      <c r="S71" s="78" t="s">
        <v>22</v>
      </c>
      <c r="T71" s="79">
        <f>COUNTIF(F$20:F66,"МС")</f>
        <v>0</v>
      </c>
    </row>
    <row r="72" spans="1:20" ht="15" x14ac:dyDescent="0.2">
      <c r="A72" s="91" t="s">
        <v>106</v>
      </c>
      <c r="B72" s="23"/>
      <c r="C72" s="45"/>
      <c r="D72" s="22"/>
      <c r="E72" s="56"/>
      <c r="F72" s="22"/>
      <c r="G72" s="24" t="s">
        <v>28</v>
      </c>
      <c r="H72" s="81">
        <f>COUNT(A23:A66)</f>
        <v>18</v>
      </c>
      <c r="M72" s="12"/>
      <c r="N72" s="12"/>
      <c r="O72" s="12"/>
      <c r="R72" s="12"/>
      <c r="S72" s="78" t="s">
        <v>32</v>
      </c>
      <c r="T72" s="79">
        <f>COUNTIF(F$19:F66,"КМС")</f>
        <v>17</v>
      </c>
    </row>
    <row r="73" spans="1:20" ht="15" x14ac:dyDescent="0.2">
      <c r="A73" s="43"/>
      <c r="B73" s="6"/>
      <c r="C73" s="67"/>
      <c r="D73" s="22"/>
      <c r="E73" s="56"/>
      <c r="F73" s="22"/>
      <c r="G73" s="24" t="s">
        <v>29</v>
      </c>
      <c r="H73" s="81">
        <f>COUNTIF(A23:A66,"НФ")</f>
        <v>25</v>
      </c>
      <c r="M73" s="12"/>
      <c r="N73" s="12"/>
      <c r="O73" s="12"/>
      <c r="R73" s="12"/>
      <c r="S73" s="78" t="s">
        <v>38</v>
      </c>
      <c r="T73" s="79">
        <f>COUNTIF(F$22:F178,"1 СР")</f>
        <v>10</v>
      </c>
    </row>
    <row r="74" spans="1:20" ht="15" x14ac:dyDescent="0.2">
      <c r="A74" s="43"/>
      <c r="B74" s="6"/>
      <c r="C74" s="67"/>
      <c r="D74" s="22"/>
      <c r="E74" s="56"/>
      <c r="F74" s="22"/>
      <c r="G74" s="78" t="s">
        <v>45</v>
      </c>
      <c r="H74" s="82">
        <f>COUNTIF(A23:A66,"ЛИМ")</f>
        <v>0</v>
      </c>
      <c r="M74" s="12"/>
      <c r="N74" s="12"/>
      <c r="O74" s="12"/>
      <c r="R74" s="12"/>
      <c r="S74" s="78" t="s">
        <v>43</v>
      </c>
      <c r="T74" s="79">
        <f>COUNTIF(F$19:F176,"2 СР")</f>
        <v>14</v>
      </c>
    </row>
    <row r="75" spans="1:20" ht="15" x14ac:dyDescent="0.2">
      <c r="A75" s="25"/>
      <c r="B75" s="23"/>
      <c r="C75" s="45"/>
      <c r="D75" s="22"/>
      <c r="E75" s="56"/>
      <c r="F75" s="22"/>
      <c r="G75" s="24" t="s">
        <v>34</v>
      </c>
      <c r="H75" s="81">
        <f>COUNTIF(A23:A66,"ДСКВ")</f>
        <v>0</v>
      </c>
      <c r="M75" s="12"/>
      <c r="N75" s="12"/>
      <c r="O75" s="12"/>
      <c r="R75" s="12"/>
      <c r="S75" s="78" t="s">
        <v>44</v>
      </c>
      <c r="T75" s="79">
        <f>COUNTIF(F$21:F179,"3 СР")</f>
        <v>3</v>
      </c>
    </row>
    <row r="76" spans="1:20" ht="15" x14ac:dyDescent="0.2">
      <c r="A76" s="25"/>
      <c r="B76" s="23"/>
      <c r="C76" s="45"/>
      <c r="D76" s="22"/>
      <c r="E76" s="56"/>
      <c r="F76" s="22"/>
      <c r="G76" s="24" t="s">
        <v>30</v>
      </c>
      <c r="H76" s="81">
        <f>COUNTIF(A23:A66,"НС")</f>
        <v>1</v>
      </c>
      <c r="M76" s="12"/>
      <c r="N76" s="12"/>
      <c r="O76" s="12"/>
      <c r="R76" s="12"/>
      <c r="S76" s="78"/>
      <c r="T76" s="80"/>
    </row>
    <row r="77" spans="1:20" ht="4.5" customHeight="1" x14ac:dyDescent="0.2">
      <c r="A77" s="43"/>
      <c r="B77" s="13"/>
      <c r="C77" s="13"/>
      <c r="D77" s="6"/>
      <c r="E77" s="5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44"/>
    </row>
    <row r="78" spans="1:20" ht="15.75" x14ac:dyDescent="0.2">
      <c r="A78" s="123" t="s">
        <v>162</v>
      </c>
      <c r="B78" s="124"/>
      <c r="C78" s="124"/>
      <c r="D78" s="124"/>
      <c r="E78" s="124"/>
      <c r="F78" s="124" t="s">
        <v>10</v>
      </c>
      <c r="G78" s="124"/>
      <c r="H78" s="124"/>
      <c r="I78" s="124"/>
      <c r="J78" s="124"/>
      <c r="K78" s="124" t="s">
        <v>3</v>
      </c>
      <c r="L78" s="124"/>
      <c r="M78" s="124"/>
      <c r="N78" s="124"/>
      <c r="O78" s="124"/>
      <c r="P78" s="124"/>
      <c r="Q78" s="124" t="s">
        <v>91</v>
      </c>
      <c r="R78" s="124"/>
      <c r="S78" s="124"/>
      <c r="T78" s="128"/>
    </row>
    <row r="79" spans="1:20" s="64" customFormat="1" ht="15.75" x14ac:dyDescent="0.2">
      <c r="A79" s="6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99"/>
      <c r="T79" s="98"/>
    </row>
    <row r="80" spans="1:20" s="64" customFormat="1" ht="15.75" x14ac:dyDescent="0.2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T80" s="98"/>
    </row>
    <row r="81" spans="1:20" x14ac:dyDescent="0.2">
      <c r="A81" s="97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95"/>
      <c r="M81" s="64"/>
      <c r="N81" s="64"/>
      <c r="O81" s="64"/>
      <c r="P81" s="64"/>
      <c r="T81" s="101"/>
    </row>
    <row r="82" spans="1:20" x14ac:dyDescent="0.2">
      <c r="A82" s="94"/>
      <c r="B82" s="95"/>
      <c r="C82" s="95"/>
      <c r="D82" s="95"/>
      <c r="E82" s="58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T82" s="101"/>
    </row>
    <row r="83" spans="1:20" x14ac:dyDescent="0.2">
      <c r="A83" s="94"/>
      <c r="B83" s="95"/>
      <c r="C83" s="95"/>
      <c r="D83" s="95"/>
      <c r="E83" s="58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100"/>
      <c r="T83" s="101"/>
    </row>
    <row r="84" spans="1:20" ht="16.5" thickBot="1" x14ac:dyDescent="0.25">
      <c r="A84" s="119"/>
      <c r="B84" s="120"/>
      <c r="C84" s="120"/>
      <c r="D84" s="120"/>
      <c r="E84" s="120"/>
      <c r="F84" s="121" t="str">
        <f>G17</f>
        <v>Зубцов А.А. (1К, Краснодарский край)</v>
      </c>
      <c r="G84" s="121"/>
      <c r="H84" s="121"/>
      <c r="I84" s="121"/>
      <c r="J84" s="121"/>
      <c r="K84" s="121" t="str">
        <f>G18</f>
        <v>Кавун С.М. (1К, Краснодарский край)</v>
      </c>
      <c r="L84" s="121"/>
      <c r="M84" s="121"/>
      <c r="N84" s="121"/>
      <c r="O84" s="121"/>
      <c r="P84" s="121"/>
      <c r="Q84" s="121" t="str">
        <f>G19</f>
        <v>Хорохордин М.В.(1К, Краснодарский край)</v>
      </c>
      <c r="R84" s="121"/>
      <c r="S84" s="121"/>
      <c r="T84" s="122"/>
    </row>
    <row r="85" spans="1:20" ht="13.5" thickTop="1" x14ac:dyDescent="0.2"/>
  </sheetData>
  <sortState ref="B23:AJ32">
    <sortCondition descending="1" ref="Q23:Q32"/>
  </sortState>
  <mergeCells count="40">
    <mergeCell ref="A1:T1"/>
    <mergeCell ref="A2:T2"/>
    <mergeCell ref="A3:T3"/>
    <mergeCell ref="A4:T4"/>
    <mergeCell ref="R21:R22"/>
    <mergeCell ref="A6:T6"/>
    <mergeCell ref="A7:T7"/>
    <mergeCell ref="A9:T9"/>
    <mergeCell ref="D21:D22"/>
    <mergeCell ref="E21:E22"/>
    <mergeCell ref="F21:F22"/>
    <mergeCell ref="G21:G22"/>
    <mergeCell ref="A15:G15"/>
    <mergeCell ref="H15:T15"/>
    <mergeCell ref="A21:A22"/>
    <mergeCell ref="A5:T5"/>
    <mergeCell ref="A68:D68"/>
    <mergeCell ref="G68:T68"/>
    <mergeCell ref="K78:P78"/>
    <mergeCell ref="F78:J78"/>
    <mergeCell ref="Q78:T78"/>
    <mergeCell ref="A84:E84"/>
    <mergeCell ref="K84:P84"/>
    <mergeCell ref="F84:J84"/>
    <mergeCell ref="Q84:T84"/>
    <mergeCell ref="A78:E78"/>
    <mergeCell ref="A12:T12"/>
    <mergeCell ref="B21:B22"/>
    <mergeCell ref="C21:C22"/>
    <mergeCell ref="A8:T8"/>
    <mergeCell ref="H21:O21"/>
    <mergeCell ref="P21:P22"/>
    <mergeCell ref="Q21:Q22"/>
    <mergeCell ref="S21:S22"/>
    <mergeCell ref="T21:T22"/>
    <mergeCell ref="A10:T10"/>
    <mergeCell ref="A11:T11"/>
    <mergeCell ref="H16:T16"/>
    <mergeCell ref="H17:T17"/>
    <mergeCell ref="H18:T18"/>
  </mergeCells>
  <conditionalFormatting sqref="L79:L83 P77 G75:G76 P1:P14 P19:P67 G69:G73 P85:P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0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Q24:Q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2022-10-12T09:11:43Z</dcterms:modified>
</cp:coreProperties>
</file>