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спринт юниоры итог (3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1" l="1"/>
  <c r="F66" i="1"/>
  <c r="D66" i="1"/>
  <c r="G59" i="1"/>
  <c r="G58" i="1"/>
  <c r="G57" i="1"/>
  <c r="G56" i="1"/>
  <c r="G55" i="1" s="1"/>
  <c r="G54" i="1" s="1"/>
  <c r="I56" i="1"/>
  <c r="I53" i="1" l="1"/>
  <c r="I57" i="1"/>
  <c r="I54" i="1"/>
  <c r="I58" i="1"/>
  <c r="I55" i="1"/>
  <c r="I59" i="1"/>
</calcChain>
</file>

<file path=xl/sharedStrings.xml><?xml version="1.0" encoding="utf-8"?>
<sst xmlns="http://schemas.openxmlformats.org/spreadsheetml/2006/main" count="120" uniqueCount="79">
  <si>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</si>
  <si>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</si>
  <si>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</si>
  <si>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</si>
  <si>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</si>
  <si>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</si>
  <si>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</si>
  <si>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Юниоры 17-18 лет</t>
  </si>
  <si>
    <t>МЕСТО ПРОВЕДЕНИЯ: г. Санкт-Петербург</t>
  </si>
  <si>
    <t>№ ВРВС: 0080431611Я</t>
  </si>
  <si>
    <t>ДАТА ПРОВЕДЕНИЯ: 4-5 Октября 2024 года</t>
  </si>
  <si>
    <t>№ ЕКП 2024: 2008780021017498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</si>
  <si>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</si>
  <si>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</si>
  <si>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</si>
  <si>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</si>
  <si>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</si>
  <si>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</si>
  <si>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</si>
  <si>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</si>
  <si>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</si>
  <si>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</si>
  <si>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</si>
  <si>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</si>
  <si>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</si>
  <si>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</si>
  <si>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</si>
  <si>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</si>
  <si>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</si>
  <si>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</si>
  <si>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</si>
  <si>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</si>
  <si>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</si>
  <si>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</si>
  <si>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</si>
  <si>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</si>
  <si>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Гонщик № 67 Павловский Дмитрий (10111626065)-Санкт-Петербург -понижение в 1/8 финала (отклонение от выбранной линии,мешающее или создающее опасность для другого гонщика) ст. ДК 10.008.5.1 (вход в занятый коридор)</t>
  </si>
  <si>
    <t>ПОГОДНЫЕ УСЛОВИЯ</t>
  </si>
  <si>
    <t>СТАТИСТИКА ГОНКИ</t>
  </si>
  <si>
    <t>t°C 22</t>
  </si>
  <si>
    <t>Субъектов РФ</t>
  </si>
  <si>
    <t>ЗМС</t>
  </si>
  <si>
    <t>Р 991</t>
  </si>
  <si>
    <t>Заявлено</t>
  </si>
  <si>
    <t>МСМК</t>
  </si>
  <si>
    <t>вл. 69%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</si>
  <si>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</si>
  <si>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</si>
  <si>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</si>
  <si>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</si>
  <si>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</si>
  <si>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</si>
  <si>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</si>
  <si>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</si>
  <si>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</si>
  <si>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</si>
  <si>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</si>
  <si>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</si>
  <si>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Самусев Иван</t>
  </si>
  <si>
    <t>Москва</t>
  </si>
  <si>
    <t>Амелин Даниил</t>
  </si>
  <si>
    <t>Афанасьев Никита</t>
  </si>
  <si>
    <t>Зыбин Артем</t>
  </si>
  <si>
    <t>Тульская область</t>
  </si>
  <si>
    <t>Кимаковский Захар</t>
  </si>
  <si>
    <t>Галиханов Денис</t>
  </si>
  <si>
    <t>Санкт-Петербург</t>
  </si>
  <si>
    <t>Меремеренко Дмитрий</t>
  </si>
  <si>
    <t>Кислицин Николай</t>
  </si>
  <si>
    <t>Павловский Дмитрий</t>
  </si>
  <si>
    <t>Шешенин Андрей</t>
  </si>
  <si>
    <t>Пученкин Артем</t>
  </si>
  <si>
    <t>Григорьев Сократ</t>
  </si>
  <si>
    <t xml:space="preserve">Голков Михаил </t>
  </si>
  <si>
    <t>Кирильцев Тимур</t>
  </si>
  <si>
    <t xml:space="preserve">Сергеев Федор </t>
  </si>
  <si>
    <t>Кунин Андрей</t>
  </si>
  <si>
    <t xml:space="preserve">Коробов Степан </t>
  </si>
  <si>
    <t>Гичкин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</si>
</sst>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1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Arial Cyr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166" fontId="15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66" fontId="2" fillId="0" borderId="28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/>
    </xf>
    <xf numFmtId="166" fontId="2" fillId="0" borderId="29" xfId="0" applyNumberFormat="1" applyFont="1" applyBorder="1" applyAlignment="1">
      <alignment horizontal="center" vertical="center"/>
    </xf>
    <xf numFmtId="166" fontId="2" fillId="0" borderId="3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67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/>
    </xf>
    <xf numFmtId="0" fontId="18" fillId="0" borderId="0" xfId="2" applyFont="1" applyBorder="1" applyAlignment="1">
      <alignment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67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/>
    </xf>
    <xf numFmtId="0" fontId="18" fillId="0" borderId="1" xfId="2" applyFont="1" applyBorder="1" applyAlignment="1">
      <alignment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164" fontId="2" fillId="0" borderId="33" xfId="0" applyNumberFormat="1" applyFont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vertical="center"/>
    </xf>
    <xf numFmtId="0" fontId="6" fillId="3" borderId="36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2" fillId="0" borderId="28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2" fontId="2" fillId="0" borderId="28" xfId="0" applyNumberFormat="1" applyFont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/>
    </xf>
    <xf numFmtId="0" fontId="16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59</xdr:row>
      <xdr:rowOff>66675</xdr:rowOff>
    </xdr:from>
    <xdr:to>
      <xdr:col>8</xdr:col>
      <xdr:colOff>533400</xdr:colOff>
      <xdr:row>65</xdr:row>
      <xdr:rowOff>85725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1391900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61</xdr:row>
      <xdr:rowOff>0</xdr:rowOff>
    </xdr:from>
    <xdr:to>
      <xdr:col>6</xdr:col>
      <xdr:colOff>600075</xdr:colOff>
      <xdr:row>64</xdr:row>
      <xdr:rowOff>133350</xdr:rowOff>
    </xdr:to>
    <xdr:pic>
      <xdr:nvPicPr>
        <xdr:cNvPr id="6" name="Рисунок 5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1649075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60</xdr:row>
      <xdr:rowOff>28575</xdr:rowOff>
    </xdr:from>
    <xdr:to>
      <xdr:col>4</xdr:col>
      <xdr:colOff>333375</xdr:colOff>
      <xdr:row>65</xdr:row>
      <xdr:rowOff>161925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1515725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67"/>
  <sheetViews>
    <sheetView tabSelected="1" topLeftCell="A10" zoomScaleNormal="100" workbookViewId="0">
      <selection activeCell="M32" sqref="M32"/>
    </sheetView>
  </sheetViews>
  <sheetFormatPr defaultRowHeight="12.75" x14ac:dyDescent="0.2"/>
  <cols>
    <col min="2" max="2" width="8.5703125" customWidth="1"/>
    <col min="3" max="3" width="14.140625" customWidth="1"/>
    <col min="4" max="4" width="20.7109375" customWidth="1"/>
    <col min="5" max="5" width="12.28515625" customWidth="1"/>
    <col min="6" max="6" width="10.7109375" customWidth="1"/>
    <col min="7" max="7" width="19.28515625" customWidth="1"/>
    <col min="8" max="8" width="20.28515625" customWidth="1"/>
    <col min="9" max="9" width="19.85546875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8.2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0.9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20.45" customHeight="1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19.149999999999999" customHeight="1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7.9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15.6" customHeight="1" x14ac:dyDescent="0.2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3" t="s">
        <v>9</v>
      </c>
    </row>
    <row r="14" spans="1:9" ht="15.75" x14ac:dyDescent="0.2">
      <c r="A14" s="24" t="s">
        <v>10</v>
      </c>
      <c r="B14" s="25"/>
      <c r="C14" s="25"/>
      <c r="D14" s="25"/>
      <c r="E14" s="26"/>
      <c r="F14" s="27"/>
      <c r="G14" s="28"/>
      <c r="H14" s="29"/>
      <c r="I14" s="30" t="s">
        <v>11</v>
      </c>
    </row>
    <row r="15" spans="1:9" ht="15" x14ac:dyDescent="0.2">
      <c r="A15" s="31" t="s">
        <v>12</v>
      </c>
      <c r="B15" s="32"/>
      <c r="C15" s="32"/>
      <c r="D15" s="32"/>
      <c r="E15" s="32"/>
      <c r="F15" s="32"/>
      <c r="G15" s="33"/>
      <c r="H15" s="34" t="s">
        <v>13</v>
      </c>
      <c r="I15" s="35"/>
    </row>
    <row r="16" spans="1:9" ht="15" x14ac:dyDescent="0.2">
      <c r="A16" s="36" t="s">
        <v>14</v>
      </c>
      <c r="B16" s="37"/>
      <c r="C16" s="37"/>
      <c r="D16" s="38"/>
      <c r="E16" s="39" t="s">
        <v>2</v>
      </c>
      <c r="F16" s="38"/>
      <c r="G16" s="39"/>
      <c r="H16" s="40" t="s">
        <v>15</v>
      </c>
      <c r="I16" s="41"/>
    </row>
    <row r="17" spans="1:9" ht="15" x14ac:dyDescent="0.2">
      <c r="A17" s="36" t="s">
        <v>16</v>
      </c>
      <c r="B17" s="37"/>
      <c r="C17" s="37"/>
      <c r="D17" s="39"/>
      <c r="E17" s="42"/>
      <c r="F17" s="38"/>
      <c r="G17" s="43" t="s">
        <v>17</v>
      </c>
      <c r="H17" s="44" t="s">
        <v>18</v>
      </c>
      <c r="I17" s="45"/>
    </row>
    <row r="18" spans="1:9" ht="15" x14ac:dyDescent="0.2">
      <c r="A18" s="36" t="s">
        <v>19</v>
      </c>
      <c r="B18" s="37"/>
      <c r="C18" s="37"/>
      <c r="D18" s="39"/>
      <c r="E18" s="42"/>
      <c r="F18" s="38"/>
      <c r="G18" s="43" t="s">
        <v>20</v>
      </c>
      <c r="H18" s="44" t="s">
        <v>21</v>
      </c>
      <c r="I18" s="45"/>
    </row>
    <row r="19" spans="1:9" ht="15.75" thickBot="1" x14ac:dyDescent="0.25">
      <c r="A19" s="46" t="s">
        <v>22</v>
      </c>
      <c r="B19" s="47"/>
      <c r="C19" s="47"/>
      <c r="D19" s="48"/>
      <c r="E19" s="49"/>
      <c r="F19" s="48"/>
      <c r="G19" s="43" t="s">
        <v>23</v>
      </c>
      <c r="H19" s="50" t="s">
        <v>24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25</v>
      </c>
      <c r="B21" s="58" t="s">
        <v>26</v>
      </c>
      <c r="C21" s="58" t="s">
        <v>27</v>
      </c>
      <c r="D21" s="58" t="s">
        <v>28</v>
      </c>
      <c r="E21" s="59" t="s">
        <v>29</v>
      </c>
      <c r="F21" s="58" t="s">
        <v>30</v>
      </c>
      <c r="G21" s="58" t="s">
        <v>31</v>
      </c>
      <c r="H21" s="60" t="s">
        <v>32</v>
      </c>
      <c r="I21" s="61" t="s">
        <v>33</v>
      </c>
    </row>
    <row r="22" spans="1:9" ht="19.149999999999999" customHeight="1" x14ac:dyDescent="0.2">
      <c r="A22" s="62">
        <v>1</v>
      </c>
      <c r="B22" s="63">
        <v>119</v>
      </c>
      <c r="C22" s="64">
        <v>10112134711</v>
      </c>
      <c r="D22" s="65" t="s">
        <v>58</v>
      </c>
      <c r="E22" s="66">
        <v>38958</v>
      </c>
      <c r="F22" s="66" t="s">
        <v>34</v>
      </c>
      <c r="G22" s="66" t="s">
        <v>59</v>
      </c>
      <c r="H22" s="67" t="s">
        <v>34</v>
      </c>
      <c r="I22" s="68"/>
    </row>
    <row r="23" spans="1:9" ht="19.149999999999999" customHeight="1" x14ac:dyDescent="0.2">
      <c r="A23" s="62">
        <v>2</v>
      </c>
      <c r="B23" s="69">
        <v>115</v>
      </c>
      <c r="C23" s="64">
        <v>10092179383</v>
      </c>
      <c r="D23" s="65" t="s">
        <v>60</v>
      </c>
      <c r="E23" s="66">
        <v>38819</v>
      </c>
      <c r="F23" s="66" t="s">
        <v>35</v>
      </c>
      <c r="G23" s="66" t="s">
        <v>59</v>
      </c>
      <c r="H23" s="67" t="s">
        <v>35</v>
      </c>
      <c r="I23" s="68"/>
    </row>
    <row r="24" spans="1:9" ht="19.149999999999999" customHeight="1" x14ac:dyDescent="0.2">
      <c r="A24" s="62">
        <v>3</v>
      </c>
      <c r="B24" s="69">
        <v>116</v>
      </c>
      <c r="C24" s="64">
        <v>10100511986</v>
      </c>
      <c r="D24" s="65" t="s">
        <v>61</v>
      </c>
      <c r="E24" s="66">
        <v>38756</v>
      </c>
      <c r="F24" s="66" t="s">
        <v>35</v>
      </c>
      <c r="G24" s="66" t="s">
        <v>59</v>
      </c>
      <c r="H24" s="67" t="s">
        <v>35</v>
      </c>
      <c r="I24" s="68"/>
    </row>
    <row r="25" spans="1:9" ht="19.149999999999999" customHeight="1" x14ac:dyDescent="0.2">
      <c r="A25" s="62">
        <v>4</v>
      </c>
      <c r="B25" s="69">
        <v>163</v>
      </c>
      <c r="C25" s="64">
        <v>10131028691</v>
      </c>
      <c r="D25" s="65" t="s">
        <v>62</v>
      </c>
      <c r="E25" s="66">
        <v>39747</v>
      </c>
      <c r="F25" s="66" t="s">
        <v>35</v>
      </c>
      <c r="G25" s="66" t="s">
        <v>63</v>
      </c>
      <c r="H25" s="67" t="s">
        <v>35</v>
      </c>
      <c r="I25" s="68"/>
    </row>
    <row r="26" spans="1:9" ht="19.149999999999999" customHeight="1" x14ac:dyDescent="0.2">
      <c r="A26" s="62">
        <v>5</v>
      </c>
      <c r="B26" s="69">
        <v>117</v>
      </c>
      <c r="C26" s="64">
        <v>10107322194</v>
      </c>
      <c r="D26" s="65" t="s">
        <v>64</v>
      </c>
      <c r="E26" s="66">
        <v>39113</v>
      </c>
      <c r="F26" s="66" t="s">
        <v>35</v>
      </c>
      <c r="G26" s="66" t="s">
        <v>59</v>
      </c>
      <c r="H26" s="67" t="s">
        <v>35</v>
      </c>
      <c r="I26" s="68"/>
    </row>
    <row r="27" spans="1:9" ht="19.149999999999999" customHeight="1" x14ac:dyDescent="0.2">
      <c r="A27" s="62">
        <v>6</v>
      </c>
      <c r="B27" s="69">
        <v>63</v>
      </c>
      <c r="C27" s="64">
        <v>10090420148</v>
      </c>
      <c r="D27" s="65" t="s">
        <v>65</v>
      </c>
      <c r="E27" s="66">
        <v>38909</v>
      </c>
      <c r="F27" s="66" t="s">
        <v>34</v>
      </c>
      <c r="G27" s="66" t="s">
        <v>66</v>
      </c>
      <c r="H27" s="67" t="s">
        <v>35</v>
      </c>
      <c r="I27" s="68"/>
    </row>
    <row r="28" spans="1:9" ht="19.149999999999999" customHeight="1" x14ac:dyDescent="0.2">
      <c r="A28" s="62">
        <v>7</v>
      </c>
      <c r="B28" s="69">
        <v>118</v>
      </c>
      <c r="C28" s="64">
        <v>10130335345</v>
      </c>
      <c r="D28" s="65" t="s">
        <v>67</v>
      </c>
      <c r="E28" s="66">
        <v>38821</v>
      </c>
      <c r="F28" s="66" t="s">
        <v>35</v>
      </c>
      <c r="G28" s="66" t="s">
        <v>59</v>
      </c>
      <c r="H28" s="70"/>
      <c r="I28" s="68"/>
    </row>
    <row r="29" spans="1:9" ht="19.149999999999999" customHeight="1" x14ac:dyDescent="0.2">
      <c r="A29" s="62">
        <v>8</v>
      </c>
      <c r="B29" s="69">
        <v>123</v>
      </c>
      <c r="C29" s="64">
        <v>10058292233</v>
      </c>
      <c r="D29" s="65" t="s">
        <v>68</v>
      </c>
      <c r="E29" s="66">
        <v>38899</v>
      </c>
      <c r="F29" s="66" t="s">
        <v>35</v>
      </c>
      <c r="G29" s="66" t="s">
        <v>59</v>
      </c>
      <c r="H29" s="70"/>
      <c r="I29" s="68"/>
    </row>
    <row r="30" spans="1:9" ht="19.149999999999999" customHeight="1" x14ac:dyDescent="0.2">
      <c r="A30" s="62">
        <v>9</v>
      </c>
      <c r="B30" s="69">
        <v>67</v>
      </c>
      <c r="C30" s="64">
        <v>10111626065</v>
      </c>
      <c r="D30" s="65" t="s">
        <v>69</v>
      </c>
      <c r="E30" s="66">
        <v>39347</v>
      </c>
      <c r="F30" s="66" t="s">
        <v>35</v>
      </c>
      <c r="G30" s="66" t="s">
        <v>66</v>
      </c>
      <c r="H30" s="70"/>
      <c r="I30" s="68"/>
    </row>
    <row r="31" spans="1:9" ht="19.149999999999999" customHeight="1" x14ac:dyDescent="0.2">
      <c r="A31" s="62">
        <v>10</v>
      </c>
      <c r="B31" s="71">
        <v>124</v>
      </c>
      <c r="C31" s="64">
        <v>10090423683</v>
      </c>
      <c r="D31" s="65" t="s">
        <v>70</v>
      </c>
      <c r="E31" s="66">
        <v>38945</v>
      </c>
      <c r="F31" s="66" t="s">
        <v>35</v>
      </c>
      <c r="G31" s="66" t="s">
        <v>59</v>
      </c>
      <c r="H31" s="70"/>
      <c r="I31" s="68"/>
    </row>
    <row r="32" spans="1:9" ht="19.149999999999999" customHeight="1" x14ac:dyDescent="0.2">
      <c r="A32" s="62">
        <v>11</v>
      </c>
      <c r="B32" s="69">
        <v>150</v>
      </c>
      <c r="C32" s="64">
        <v>10100863008</v>
      </c>
      <c r="D32" s="65" t="s">
        <v>71</v>
      </c>
      <c r="E32" s="66">
        <v>39432</v>
      </c>
      <c r="F32" s="66" t="s">
        <v>35</v>
      </c>
      <c r="G32" s="66" t="s">
        <v>63</v>
      </c>
      <c r="H32" s="70"/>
      <c r="I32" s="68"/>
    </row>
    <row r="33" spans="1:9" ht="19.149999999999999" customHeight="1" x14ac:dyDescent="0.2">
      <c r="A33" s="62">
        <v>12</v>
      </c>
      <c r="B33" s="69">
        <v>121</v>
      </c>
      <c r="C33" s="64">
        <v>10112680941</v>
      </c>
      <c r="D33" s="65" t="s">
        <v>72</v>
      </c>
      <c r="E33" s="66">
        <v>39226</v>
      </c>
      <c r="F33" s="66" t="s">
        <v>35</v>
      </c>
      <c r="G33" s="66" t="s">
        <v>59</v>
      </c>
      <c r="H33" s="70"/>
      <c r="I33" s="68"/>
    </row>
    <row r="34" spans="1:9" ht="19.149999999999999" customHeight="1" x14ac:dyDescent="0.2">
      <c r="A34" s="62">
        <v>13</v>
      </c>
      <c r="B34" s="69">
        <v>72</v>
      </c>
      <c r="C34" s="64">
        <v>10110374361</v>
      </c>
      <c r="D34" s="65" t="s">
        <v>73</v>
      </c>
      <c r="E34" s="66">
        <v>38718</v>
      </c>
      <c r="F34" s="66" t="s">
        <v>34</v>
      </c>
      <c r="G34" s="66" t="s">
        <v>66</v>
      </c>
      <c r="H34" s="70"/>
      <c r="I34" s="68"/>
    </row>
    <row r="35" spans="1:9" ht="19.149999999999999" customHeight="1" x14ac:dyDescent="0.2">
      <c r="A35" s="62">
        <v>14</v>
      </c>
      <c r="B35" s="69">
        <v>122</v>
      </c>
      <c r="C35" s="64">
        <v>10090059834</v>
      </c>
      <c r="D35" s="65" t="s">
        <v>74</v>
      </c>
      <c r="E35" s="66">
        <v>39363</v>
      </c>
      <c r="F35" s="66" t="s">
        <v>35</v>
      </c>
      <c r="G35" s="66" t="s">
        <v>59</v>
      </c>
      <c r="H35" s="70"/>
      <c r="I35" s="68"/>
    </row>
    <row r="36" spans="1:9" ht="19.149999999999999" customHeight="1" x14ac:dyDescent="0.2">
      <c r="A36" s="62">
        <v>15</v>
      </c>
      <c r="B36" s="69">
        <v>120</v>
      </c>
      <c r="C36" s="64">
        <v>10115982577</v>
      </c>
      <c r="D36" s="65" t="s">
        <v>75</v>
      </c>
      <c r="E36" s="66">
        <v>39313</v>
      </c>
      <c r="F36" s="66" t="s">
        <v>35</v>
      </c>
      <c r="G36" s="66" t="s">
        <v>59</v>
      </c>
      <c r="H36" s="70"/>
      <c r="I36" s="68"/>
    </row>
    <row r="37" spans="1:9" ht="19.149999999999999" customHeight="1" x14ac:dyDescent="0.2">
      <c r="A37" s="62">
        <v>16</v>
      </c>
      <c r="B37" s="69">
        <v>84</v>
      </c>
      <c r="C37" s="64">
        <v>10129677664</v>
      </c>
      <c r="D37" s="65" t="s">
        <v>76</v>
      </c>
      <c r="E37" s="66">
        <v>39402</v>
      </c>
      <c r="F37" s="66" t="s">
        <v>35</v>
      </c>
      <c r="G37" s="66" t="s">
        <v>66</v>
      </c>
      <c r="H37" s="70"/>
      <c r="I37" s="68"/>
    </row>
    <row r="38" spans="1:9" ht="19.149999999999999" customHeight="1" x14ac:dyDescent="0.2">
      <c r="A38" s="62">
        <v>17</v>
      </c>
      <c r="B38" s="72">
        <v>85</v>
      </c>
      <c r="C38" s="64">
        <v>10116167079</v>
      </c>
      <c r="D38" s="65" t="s">
        <v>77</v>
      </c>
      <c r="E38" s="66">
        <v>39199</v>
      </c>
      <c r="F38" s="66" t="s">
        <v>35</v>
      </c>
      <c r="G38" s="66" t="s">
        <v>66</v>
      </c>
      <c r="H38" s="70"/>
      <c r="I38" s="68"/>
    </row>
    <row r="39" spans="1:9" ht="19.149999999999999" customHeight="1" thickBot="1" x14ac:dyDescent="0.25">
      <c r="A39" s="62">
        <v>18</v>
      </c>
      <c r="B39" s="72">
        <v>83</v>
      </c>
      <c r="C39" s="64">
        <v>10132137121</v>
      </c>
      <c r="D39" s="65" t="s">
        <v>78</v>
      </c>
      <c r="E39" s="66">
        <v>39697</v>
      </c>
      <c r="F39" s="66" t="s">
        <v>35</v>
      </c>
      <c r="G39" s="66" t="s">
        <v>66</v>
      </c>
      <c r="H39" s="70"/>
      <c r="I39" s="73"/>
    </row>
    <row r="40" spans="1:9" ht="19.149999999999999" hidden="1" customHeight="1" x14ac:dyDescent="0.2">
      <c r="A40" s="74"/>
      <c r="B40" s="75"/>
      <c r="C40" s="75"/>
      <c r="D40" s="76"/>
      <c r="E40" s="75"/>
      <c r="F40" s="75"/>
      <c r="G40" s="77"/>
      <c r="H40" s="70"/>
      <c r="I40" s="78"/>
    </row>
    <row r="41" spans="1:9" ht="19.149999999999999" hidden="1" customHeight="1" x14ac:dyDescent="0.2">
      <c r="A41" s="74"/>
      <c r="B41" s="75"/>
      <c r="C41" s="75"/>
      <c r="D41" s="76"/>
      <c r="E41" s="75"/>
      <c r="F41" s="75"/>
      <c r="G41" s="77"/>
      <c r="H41" s="70"/>
      <c r="I41" s="68"/>
    </row>
    <row r="42" spans="1:9" ht="19.149999999999999" hidden="1" customHeight="1" x14ac:dyDescent="0.2">
      <c r="A42" s="74"/>
      <c r="B42" s="75"/>
      <c r="C42" s="75"/>
      <c r="D42" s="76"/>
      <c r="E42" s="75"/>
      <c r="F42" s="75"/>
      <c r="G42" s="77"/>
      <c r="H42" s="70"/>
      <c r="I42" s="79"/>
    </row>
    <row r="43" spans="1:9" ht="19.149999999999999" hidden="1" customHeight="1" x14ac:dyDescent="0.2">
      <c r="A43" s="74"/>
      <c r="B43" s="75"/>
      <c r="C43" s="75"/>
      <c r="D43" s="76"/>
      <c r="E43" s="75"/>
      <c r="F43" s="75"/>
      <c r="G43" s="77"/>
      <c r="H43" s="70"/>
      <c r="I43" s="79"/>
    </row>
    <row r="44" spans="1:9" ht="19.149999999999999" hidden="1" customHeight="1" x14ac:dyDescent="0.2">
      <c r="A44" s="74"/>
      <c r="B44" s="75"/>
      <c r="C44" s="75"/>
      <c r="D44" s="76"/>
      <c r="E44" s="75"/>
      <c r="F44" s="75"/>
      <c r="G44" s="77"/>
      <c r="H44" s="70"/>
      <c r="I44" s="79"/>
    </row>
    <row r="45" spans="1:9" ht="19.149999999999999" hidden="1" customHeight="1" x14ac:dyDescent="0.2">
      <c r="A45" s="74"/>
      <c r="B45" s="75"/>
      <c r="C45" s="75"/>
      <c r="D45" s="76"/>
      <c r="E45" s="75"/>
      <c r="F45" s="75"/>
      <c r="G45" s="77"/>
      <c r="H45" s="70"/>
      <c r="I45" s="80"/>
    </row>
    <row r="46" spans="1:9" ht="16.5" thickTop="1" x14ac:dyDescent="0.2">
      <c r="A46" s="81"/>
      <c r="B46" s="82"/>
      <c r="C46" s="82"/>
      <c r="D46" s="83"/>
      <c r="E46" s="84"/>
      <c r="F46" s="85"/>
      <c r="G46" s="86"/>
      <c r="H46" s="87"/>
      <c r="I46" s="88"/>
    </row>
    <row r="47" spans="1:9" ht="29.25" customHeight="1" x14ac:dyDescent="0.2">
      <c r="A47" s="89" t="s">
        <v>36</v>
      </c>
      <c r="B47" s="90"/>
      <c r="C47" s="90"/>
      <c r="D47" s="90"/>
      <c r="E47" s="90"/>
      <c r="F47" s="90"/>
      <c r="G47" s="90"/>
      <c r="H47" s="90"/>
      <c r="I47" s="91"/>
    </row>
    <row r="48" spans="1:9" ht="15.75" x14ac:dyDescent="0.2">
      <c r="A48" s="92"/>
      <c r="B48" s="93"/>
      <c r="C48" s="93"/>
      <c r="D48" s="94"/>
      <c r="E48" s="95"/>
      <c r="F48" s="96"/>
      <c r="G48" s="97"/>
      <c r="H48" s="98"/>
      <c r="I48" s="99"/>
    </row>
    <row r="49" spans="1:9" ht="15.75" x14ac:dyDescent="0.2">
      <c r="A49" s="92"/>
      <c r="B49" s="93"/>
      <c r="C49" s="93"/>
      <c r="D49" s="94"/>
      <c r="E49" s="95"/>
      <c r="F49" s="96"/>
      <c r="G49" s="97"/>
      <c r="H49" s="98"/>
      <c r="I49" s="99"/>
    </row>
    <row r="50" spans="1:9" ht="15.75" x14ac:dyDescent="0.2">
      <c r="A50" s="92"/>
      <c r="B50" s="93"/>
      <c r="C50" s="93"/>
      <c r="D50" s="94"/>
      <c r="E50" s="95"/>
      <c r="F50" s="96"/>
      <c r="G50" s="97"/>
      <c r="H50" s="98"/>
      <c r="I50" s="99"/>
    </row>
    <row r="51" spans="1:9" ht="16.5" thickBot="1" x14ac:dyDescent="0.25">
      <c r="A51" s="100"/>
      <c r="B51" s="101"/>
      <c r="C51" s="101"/>
      <c r="D51" s="102"/>
      <c r="E51" s="103"/>
      <c r="F51" s="104"/>
      <c r="G51" s="105"/>
      <c r="H51" s="106"/>
      <c r="I51" s="107"/>
    </row>
    <row r="52" spans="1:9" ht="15.75" thickTop="1" x14ac:dyDescent="0.2">
      <c r="A52" s="108" t="s">
        <v>37</v>
      </c>
      <c r="B52" s="109"/>
      <c r="C52" s="109"/>
      <c r="D52" s="109"/>
      <c r="E52" s="110"/>
      <c r="F52" s="109" t="s">
        <v>38</v>
      </c>
      <c r="G52" s="109"/>
      <c r="H52" s="109"/>
      <c r="I52" s="111"/>
    </row>
    <row r="53" spans="1:9" x14ac:dyDescent="0.2">
      <c r="A53" s="112" t="s">
        <v>39</v>
      </c>
      <c r="B53" s="112"/>
      <c r="C53" s="113"/>
      <c r="D53" s="112"/>
      <c r="E53" s="114" t="s">
        <v>40</v>
      </c>
      <c r="F53" s="114"/>
      <c r="G53" s="75"/>
      <c r="H53" s="115" t="s">
        <v>41</v>
      </c>
      <c r="I53" s="75">
        <f>COUNTIF(F22:F60,"ЗМС")</f>
        <v>0</v>
      </c>
    </row>
    <row r="54" spans="1:9" x14ac:dyDescent="0.2">
      <c r="A54" s="76" t="s">
        <v>42</v>
      </c>
      <c r="B54" s="112"/>
      <c r="C54" s="116"/>
      <c r="D54" s="112"/>
      <c r="E54" s="117" t="s">
        <v>43</v>
      </c>
      <c r="F54" s="117"/>
      <c r="G54" s="75">
        <f>G55+G59</f>
        <v>18</v>
      </c>
      <c r="H54" s="115" t="s">
        <v>44</v>
      </c>
      <c r="I54" s="75">
        <f>COUNTIF(F22:F60,"МСМК")</f>
        <v>0</v>
      </c>
    </row>
    <row r="55" spans="1:9" x14ac:dyDescent="0.2">
      <c r="A55" s="112" t="s">
        <v>45</v>
      </c>
      <c r="B55" s="112"/>
      <c r="C55" s="76"/>
      <c r="D55" s="112"/>
      <c r="E55" s="117" t="s">
        <v>46</v>
      </c>
      <c r="F55" s="117"/>
      <c r="G55" s="75">
        <f>G56+G57+G58</f>
        <v>18</v>
      </c>
      <c r="H55" s="115" t="s">
        <v>34</v>
      </c>
      <c r="I55" s="75">
        <f>COUNTIF(F22:F60,"МС")</f>
        <v>3</v>
      </c>
    </row>
    <row r="56" spans="1:9" x14ac:dyDescent="0.2">
      <c r="A56" s="112"/>
      <c r="B56" s="112"/>
      <c r="C56" s="76"/>
      <c r="D56" s="112"/>
      <c r="E56" s="117" t="s">
        <v>47</v>
      </c>
      <c r="F56" s="117"/>
      <c r="G56" s="75">
        <f>COUNT(A22:A60)</f>
        <v>18</v>
      </c>
      <c r="H56" s="115" t="s">
        <v>35</v>
      </c>
      <c r="I56" s="75">
        <f>COUNTIF(F22:F60,"КМС")</f>
        <v>15</v>
      </c>
    </row>
    <row r="57" spans="1:9" x14ac:dyDescent="0.2">
      <c r="A57" s="112"/>
      <c r="B57" s="112"/>
      <c r="C57" s="76"/>
      <c r="D57" s="112"/>
      <c r="E57" s="117" t="s">
        <v>48</v>
      </c>
      <c r="F57" s="117"/>
      <c r="G57" s="75">
        <f>COUNTIF(A22:A60,"НФ")</f>
        <v>0</v>
      </c>
      <c r="H57" s="115" t="s">
        <v>49</v>
      </c>
      <c r="I57" s="75">
        <f>COUNTIF(F22:F60,"1 СР")</f>
        <v>0</v>
      </c>
    </row>
    <row r="58" spans="1:9" x14ac:dyDescent="0.2">
      <c r="A58" s="112"/>
      <c r="B58" s="112"/>
      <c r="C58" s="112"/>
      <c r="D58" s="112"/>
      <c r="E58" s="117" t="s">
        <v>50</v>
      </c>
      <c r="F58" s="117"/>
      <c r="G58" s="75">
        <f>COUNTIF(A22:A60,"ДСКВ")</f>
        <v>0</v>
      </c>
      <c r="H58" s="118" t="s">
        <v>51</v>
      </c>
      <c r="I58" s="75">
        <f>COUNTIF(F22:F60,"2 СР")</f>
        <v>0</v>
      </c>
    </row>
    <row r="59" spans="1:9" x14ac:dyDescent="0.2">
      <c r="A59" s="112"/>
      <c r="B59" s="112"/>
      <c r="C59" s="112"/>
      <c r="D59" s="112"/>
      <c r="E59" s="117" t="s">
        <v>52</v>
      </c>
      <c r="F59" s="117"/>
      <c r="G59" s="75">
        <f>COUNTIF(A22:A60,"НС")</f>
        <v>0</v>
      </c>
      <c r="H59" s="118" t="s">
        <v>53</v>
      </c>
      <c r="I59" s="75">
        <f>COUNTIF(F22:F60,"3 СР")</f>
        <v>0</v>
      </c>
    </row>
    <row r="60" spans="1:9" x14ac:dyDescent="0.2">
      <c r="A60" s="119" t="s">
        <v>54</v>
      </c>
      <c r="B60" s="120"/>
      <c r="C60" s="120"/>
      <c r="D60" s="120" t="s">
        <v>55</v>
      </c>
      <c r="E60" s="120"/>
      <c r="F60" s="120" t="s">
        <v>56</v>
      </c>
      <c r="G60" s="120"/>
      <c r="H60" s="121" t="s">
        <v>57</v>
      </c>
      <c r="I60" s="122"/>
    </row>
    <row r="61" spans="1:9" x14ac:dyDescent="0.2">
      <c r="A61" s="123"/>
      <c r="B61" s="2"/>
      <c r="C61" s="2"/>
      <c r="D61" s="2"/>
      <c r="E61" s="2"/>
      <c r="F61" s="2"/>
      <c r="G61" s="2"/>
      <c r="H61" s="2"/>
      <c r="I61" s="124"/>
    </row>
    <row r="62" spans="1:9" x14ac:dyDescent="0.2">
      <c r="A62" s="125"/>
      <c r="B62" s="126"/>
      <c r="C62" s="126"/>
      <c r="D62" s="126"/>
      <c r="E62" s="127"/>
      <c r="F62" s="126"/>
      <c r="G62" s="126"/>
      <c r="H62" s="128"/>
      <c r="I62" s="99"/>
    </row>
    <row r="63" spans="1:9" x14ac:dyDescent="0.2">
      <c r="A63" s="125"/>
      <c r="B63" s="126"/>
      <c r="C63" s="126"/>
      <c r="D63" s="126"/>
      <c r="E63" s="127"/>
      <c r="F63" s="126"/>
      <c r="G63" s="126"/>
      <c r="H63" s="128"/>
      <c r="I63" s="99"/>
    </row>
    <row r="64" spans="1:9" x14ac:dyDescent="0.2">
      <c r="A64" s="125"/>
      <c r="B64" s="126"/>
      <c r="C64" s="126"/>
      <c r="D64" s="126"/>
      <c r="E64" s="127"/>
      <c r="F64" s="126"/>
      <c r="G64" s="126"/>
      <c r="H64" s="128"/>
      <c r="I64" s="99"/>
    </row>
    <row r="65" spans="1:9" x14ac:dyDescent="0.2">
      <c r="A65" s="125"/>
      <c r="B65" s="126"/>
      <c r="C65" s="126"/>
      <c r="D65" s="126"/>
      <c r="E65" s="127"/>
      <c r="F65" s="126"/>
      <c r="G65" s="126"/>
      <c r="H65" s="128"/>
      <c r="I65" s="99"/>
    </row>
    <row r="66" spans="1:9" ht="13.5" thickBot="1" x14ac:dyDescent="0.25">
      <c r="A66" s="129" t="s">
        <v>2</v>
      </c>
      <c r="B66" s="130"/>
      <c r="C66" s="130"/>
      <c r="D66" s="130" t="str">
        <f>G17</f>
        <v>Соловьев Г.Н. (ВК, Санкт-Петербург)</v>
      </c>
      <c r="E66" s="130"/>
      <c r="F66" s="130" t="str">
        <f>G18</f>
        <v>Валова А.С. (ВК, Санкт-Петербург)</v>
      </c>
      <c r="G66" s="130"/>
      <c r="H66" s="131" t="str">
        <f>G19</f>
        <v>Михайлова И.Н. (ВК, Санкт-Петербург)</v>
      </c>
      <c r="I66" s="132"/>
    </row>
    <row r="67" spans="1:9" ht="13.5" thickTop="1" x14ac:dyDescent="0.2"/>
  </sheetData>
  <mergeCells count="39">
    <mergeCell ref="H60:I60"/>
    <mergeCell ref="A61:E61"/>
    <mergeCell ref="F61:I61"/>
    <mergeCell ref="A66:C66"/>
    <mergeCell ref="D66:E66"/>
    <mergeCell ref="F66:G66"/>
    <mergeCell ref="H66:I66"/>
    <mergeCell ref="E55:F55"/>
    <mergeCell ref="E56:F56"/>
    <mergeCell ref="E57:F57"/>
    <mergeCell ref="E58:F58"/>
    <mergeCell ref="E59:F59"/>
    <mergeCell ref="A60:C60"/>
    <mergeCell ref="D60:E60"/>
    <mergeCell ref="F60:G60"/>
    <mergeCell ref="H18:I18"/>
    <mergeCell ref="A47:I47"/>
    <mergeCell ref="A52:D52"/>
    <mergeCell ref="F52:I52"/>
    <mergeCell ref="E53:F53"/>
    <mergeCell ref="E54:F54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6:E59">
    <cfRule type="duplicateValues" dxfId="0" priority="1"/>
  </conditionalFormatting>
  <pageMargins left="0.31496062992125984" right="0" top="0.43307086614173229" bottom="0.19685039370078741" header="0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спринт юниоры итог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2024-10-06T15:04:22Z</dcterms:created>
  <dcterms:modified xsi:type="dcterms:W3CDTF">2024-10-06T15:04:38Z</dcterms:modified>
</cp:coreProperties>
</file>