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"/>
    </mc:Choice>
  </mc:AlternateContent>
  <bookViews>
    <workbookView xWindow="0" yWindow="0" windowWidth="23040" windowHeight="8616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Критериум!$A$1:$AJ$61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3" i="91" l="1"/>
  <c r="AG24" i="91"/>
  <c r="AG25" i="91"/>
  <c r="AG26" i="91"/>
  <c r="AG27" i="91"/>
  <c r="AG28" i="91"/>
  <c r="AG29" i="91"/>
  <c r="AG30" i="91"/>
  <c r="AG31" i="91"/>
  <c r="AG32" i="91"/>
  <c r="AG33" i="91"/>
  <c r="AG34" i="91"/>
  <c r="AG35" i="91"/>
  <c r="AG36" i="91"/>
  <c r="AG37" i="91"/>
  <c r="AG38" i="91"/>
  <c r="AG39" i="91"/>
  <c r="AG40" i="91"/>
  <c r="AG41" i="91" l="1"/>
  <c r="AG42" i="91"/>
  <c r="L61" i="91"/>
  <c r="F61" i="91"/>
  <c r="A61" i="91" l="1"/>
  <c r="AG55" i="91"/>
  <c r="P55" i="91"/>
  <c r="F55" i="91"/>
  <c r="A55" i="91"/>
  <c r="AG61" i="91"/>
  <c r="H53" i="91" l="1"/>
  <c r="H52" i="91"/>
  <c r="H51" i="91"/>
  <c r="H50" i="91"/>
  <c r="H49" i="91"/>
  <c r="H48" i="91" l="1"/>
  <c r="H47" i="91" s="1"/>
  <c r="AJ52" i="91"/>
  <c r="AJ51" i="91"/>
  <c r="AJ50" i="91"/>
  <c r="AJ49" i="91"/>
  <c r="AJ48" i="91"/>
  <c r="AJ47" i="91"/>
  <c r="AJ46" i="91"/>
</calcChain>
</file>

<file path=xl/sharedStrings.xml><?xml version="1.0" encoding="utf-8"?>
<sst xmlns="http://schemas.openxmlformats.org/spreadsheetml/2006/main" count="126" uniqueCount="91">
  <si>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</si>
  <si>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</si>
  <si>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</si>
  <si>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</si>
  <si>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</si>
  <si>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</si>
  <si>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</si>
  <si>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</si>
  <si>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</si>
  <si>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</si>
  <si>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</si>
  <si>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</si>
  <si>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</si>
  <si>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</si>
  <si>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</si>
  <si>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</si>
  <si>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</si>
  <si>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</si>
  <si>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</si>
  <si>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</si>
  <si>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</si>
  <si>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</si>
  <si>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</si>
  <si>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</si>
  <si>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</si>
  <si>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</si>
  <si>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</si>
  <si>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</si>
  <si>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</si>
  <si>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</si>
  <si>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</si>
  <si>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</si>
  <si>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</si>
  <si>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</si>
  <si>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шоссе - критериум 20-40 км</t>
  </si>
  <si>
    <t>1 СР</t>
  </si>
  <si>
    <t>Место на основном финише</t>
  </si>
  <si>
    <t>UCI ID</t>
  </si>
  <si>
    <t/>
  </si>
  <si>
    <t>№ ВРВС: 0080721811С</t>
  </si>
  <si>
    <t>2 СР</t>
  </si>
  <si>
    <t>3 СР</t>
  </si>
  <si>
    <t>Лимит времени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</si>
  <si>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</si>
  <si>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</si>
  <si>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</si>
  <si>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</si>
  <si>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</si>
  <si>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ВСЕРОССИЙСКИЕ СОРЕВНОВАНИЯ</t>
  </si>
  <si>
    <t>памяти ЗМС, двукратного чемпиона Мира А.М. Зиновьева</t>
  </si>
  <si>
    <t>МЕСТО ПРОВЕДЕНИЯ: г. Великие Луки</t>
  </si>
  <si>
    <t>ДАТА ПРОВЕДЕНИЯ: 28 мая 2025 года</t>
  </si>
  <si>
    <t>№ ЕКП 2025: 2008600021030085</t>
  </si>
  <si>
    <t xml:space="preserve">Карпенков Ю.П. (ВК, Псковская область) </t>
  </si>
  <si>
    <t xml:space="preserve">Барканова М.В. (ВК, Псковская область) </t>
  </si>
  <si>
    <t>Иванова М.А. (ВК,Псковская область)</t>
  </si>
  <si>
    <t>НАЗВАНИЕ ТРАССЫ / РЕГ. НОМЕР: г. Великие Луки, ул. Фурманова, стр.83</t>
  </si>
  <si>
    <t>Псковская область</t>
  </si>
  <si>
    <t>Калининградская область</t>
  </si>
  <si>
    <t>Тверская область</t>
  </si>
  <si>
    <t>НФ</t>
  </si>
  <si>
    <t>Температура: +20</t>
  </si>
  <si>
    <t>Влажность: 25%</t>
  </si>
  <si>
    <t>Осадки: без осадков</t>
  </si>
  <si>
    <t xml:space="preserve">Ветер: 1.0 м/с </t>
  </si>
  <si>
    <t>Девушки 15-16 лет</t>
  </si>
  <si>
    <t xml:space="preserve">НАЧАЛО ГОНКИ: 12ч 20м </t>
  </si>
  <si>
    <t>ОКОНЧАНИЕ ГОНКИ: 13ч 20м</t>
  </si>
  <si>
    <t>2 км/12</t>
  </si>
  <si>
    <t>СЕМЕНОВА Олеся Игоревна</t>
  </si>
  <si>
    <t>БАЕВА Виктория Вадимовна</t>
  </si>
  <si>
    <t>25.0.2010</t>
  </si>
  <si>
    <t>Ленинградская область</t>
  </si>
  <si>
    <t>ЧЕРКАСОВА Серафима Дмитиевна</t>
  </si>
  <si>
    <t>Санкт-Петербург</t>
  </si>
  <si>
    <t>АФАНАСЬЕВА Дарья Максимовна</t>
  </si>
  <si>
    <t>ГАМОВА Полина Ярославовна</t>
  </si>
  <si>
    <t>КОТЕЛЬНИКОВА Людмила Витальевна</t>
  </si>
  <si>
    <t>ПОЧЕЧУРА Милана Михайловна</t>
  </si>
  <si>
    <t>БЕЛОРУКОВА Анастасия Алексеевна</t>
  </si>
  <si>
    <t>ПЧЕЛЬНИКОВА Виктория Денисовна</t>
  </si>
  <si>
    <t>ПОЛЯКОВА Ульяна Александровна</t>
  </si>
  <si>
    <t>КОРЕЛОВА Валерия Сергеевна</t>
  </si>
  <si>
    <t>БОГДАНОВА Дарья Алексеевна</t>
  </si>
  <si>
    <t>БЕЛЕГОВА Александра Николаевна</t>
  </si>
  <si>
    <t>ГЛАДИЛИНА Милана Олеговна</t>
  </si>
  <si>
    <t>БАЛАБКИНА Кира Олеговна</t>
  </si>
  <si>
    <t>НУРИЕВА Арина Ильгизовна</t>
  </si>
  <si>
    <t>БЕЛЫХ Леона Евгеньевна</t>
  </si>
  <si>
    <t>МАТЮШИНА Виталина Витальевна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</si>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</sst>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2" borderId="0" xfId="3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6" fillId="0" borderId="0" xfId="8" applyFont="1" applyAlignment="1">
      <alignment vertical="center" wrapText="1"/>
    </xf>
    <xf numFmtId="14" fontId="16" fillId="0" borderId="0" xfId="9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6" fillId="0" borderId="0" xfId="9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1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9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vertical="center"/>
    </xf>
    <xf numFmtId="49" fontId="17" fillId="0" borderId="0" xfId="2" applyNumberFormat="1" applyFont="1" applyAlignment="1">
      <alignment vertical="center"/>
    </xf>
    <xf numFmtId="9" fontId="17" fillId="0" borderId="0" xfId="0" applyNumberFormat="1" applyFont="1" applyAlignment="1">
      <alignment horizontal="center" vertical="center"/>
    </xf>
    <xf numFmtId="49" fontId="17" fillId="0" borderId="0" xfId="2" applyNumberFormat="1" applyFont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0" fillId="2" borderId="0" xfId="3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3</xdr:row>
      <xdr:rowOff>77405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903948</xdr:colOff>
      <xdr:row>3</xdr:row>
      <xdr:rowOff>87087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32</xdr:col>
      <xdr:colOff>511098</xdr:colOff>
      <xdr:row>0</xdr:row>
      <xdr:rowOff>269488</xdr:rowOff>
    </xdr:from>
    <xdr:to>
      <xdr:col>33</xdr:col>
      <xdr:colOff>488972</xdr:colOff>
      <xdr:row>3</xdr:row>
      <xdr:rowOff>297365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FD89B39-DC03-4043-90CD-B34C53EE6EE9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91586" y="269488"/>
          <a:ext cx="758459" cy="1003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36952</xdr:colOff>
      <xdr:row>1</xdr:row>
      <xdr:rowOff>74342</xdr:rowOff>
    </xdr:from>
    <xdr:to>
      <xdr:col>35</xdr:col>
      <xdr:colOff>1007920</xdr:colOff>
      <xdr:row>3</xdr:row>
      <xdr:rowOff>250903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0A6B3F8-1C87-453B-9499-801340C6A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4607879" y="399586"/>
          <a:ext cx="970968" cy="827049"/>
        </a:xfrm>
        <a:prstGeom prst="rect">
          <a:avLst/>
        </a:prstGeom>
      </xdr:spPr>
    </xdr:pic>
    <xdr:clientData/>
  </xdr:twoCellAnchor>
  <xdr:twoCellAnchor editAs="oneCell">
    <xdr:from>
      <xdr:col>34</xdr:col>
      <xdr:colOff>83634</xdr:colOff>
      <xdr:row>0</xdr:row>
      <xdr:rowOff>204439</xdr:rowOff>
    </xdr:from>
    <xdr:to>
      <xdr:col>34</xdr:col>
      <xdr:colOff>687658</xdr:colOff>
      <xdr:row>3</xdr:row>
      <xdr:rowOff>309797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5321C12-DAB7-4D89-BD8F-187EC1D5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0244" y="204439"/>
          <a:ext cx="604024" cy="108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zoomScale="82" zoomScaleNormal="82" zoomScaleSheetLayoutView="90" workbookViewId="0">
      <selection activeCell="D63" sqref="D63"/>
    </sheetView>
  </sheetViews>
  <sheetFormatPr defaultColWidth="9.109375" defaultRowHeight="13.8" x14ac:dyDescent="0.25"/>
  <cols>
    <col min="1" max="1" width="7" style="1" customWidth="1"/>
    <col min="2" max="2" width="7.88671875" style="4" customWidth="1"/>
    <col min="3" max="3" width="16.109375" style="4" customWidth="1"/>
    <col min="4" max="4" width="39.33203125" style="1" customWidth="1"/>
    <col min="5" max="5" width="13.5546875" style="8" customWidth="1"/>
    <col min="6" max="6" width="8.88671875" style="1" customWidth="1"/>
    <col min="7" max="7" width="29.6640625" style="1" customWidth="1"/>
    <col min="8" max="15" width="4.44140625" style="1" customWidth="1"/>
    <col min="16" max="27" width="3.6640625" style="1" hidden="1" customWidth="1"/>
    <col min="28" max="31" width="3.44140625" style="1" hidden="1" customWidth="1"/>
    <col min="32" max="32" width="17.88671875" style="1" customWidth="1"/>
    <col min="33" max="33" width="11.33203125" style="1" customWidth="1"/>
    <col min="34" max="34" width="10.44140625" style="1" customWidth="1"/>
    <col min="35" max="35" width="14.44140625" style="1" customWidth="1"/>
    <col min="36" max="36" width="18.6640625" style="1" customWidth="1"/>
    <col min="37" max="16384" width="9.109375" style="1"/>
  </cols>
  <sheetData>
    <row r="1" spans="1:36" ht="25.9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ht="25.95" customHeight="1" x14ac:dyDescent="0.25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ht="25.95" customHeight="1" x14ac:dyDescent="0.25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ht="25.95" customHeight="1" x14ac:dyDescent="0.25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9" customHeight="1" x14ac:dyDescent="0.25">
      <c r="A5" s="43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s="2" customFormat="1" ht="20.25" customHeight="1" x14ac:dyDescent="0.25">
      <c r="A6" s="52" t="s">
        <v>48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2" customFormat="1" ht="18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s="2" customFormat="1" ht="25.2" customHeight="1" x14ac:dyDescent="0.25">
      <c r="A8" s="45" t="s">
        <v>49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ht="24" customHeight="1" x14ac:dyDescent="0.25">
      <c r="A9" s="48" t="s">
        <v>19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36" ht="18" customHeight="1" x14ac:dyDescent="0.25">
      <c r="A10" s="48" t="s">
        <v>34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pans="1:36" ht="19.5" customHeight="1" x14ac:dyDescent="0.25">
      <c r="A11" s="48" t="s">
        <v>65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6" ht="8.25" customHeight="1" x14ac:dyDescent="0.25">
      <c r="A12" s="43" t="s">
        <v>38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ht="15.6" x14ac:dyDescent="0.25">
      <c r="A13" s="11" t="s">
        <v>50</v>
      </c>
      <c r="B13" s="5"/>
      <c r="D13" s="9"/>
      <c r="E13" s="10"/>
      <c r="F13" s="11"/>
      <c r="G13" s="12" t="s">
        <v>66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3"/>
      <c r="AJ13" s="23" t="s">
        <v>39</v>
      </c>
    </row>
    <row r="14" spans="1:36" ht="15.6" x14ac:dyDescent="0.25">
      <c r="A14" s="12" t="s">
        <v>51</v>
      </c>
      <c r="B14" s="5"/>
      <c r="C14" s="5"/>
      <c r="D14" s="9"/>
      <c r="E14" s="10"/>
      <c r="F14" s="11"/>
      <c r="G14" s="12" t="s">
        <v>67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23"/>
      <c r="AJ14" s="23" t="s">
        <v>52</v>
      </c>
    </row>
    <row r="15" spans="1:36" ht="14.4" x14ac:dyDescent="0.25">
      <c r="A15" s="54" t="s">
        <v>7</v>
      </c>
      <c r="B15" s="54"/>
      <c r="C15" s="54"/>
      <c r="D15" s="54"/>
      <c r="E15" s="54"/>
      <c r="F15" s="54"/>
      <c r="G15" s="55"/>
      <c r="H15" s="46" t="s">
        <v>1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1:36" x14ac:dyDescent="0.25">
      <c r="A16" s="6" t="s">
        <v>15</v>
      </c>
      <c r="B16" s="24"/>
      <c r="C16" s="24"/>
      <c r="D16" s="6"/>
      <c r="E16" s="25"/>
      <c r="F16" s="6"/>
      <c r="G16" s="28"/>
      <c r="H16" s="49" t="s">
        <v>56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14.4" x14ac:dyDescent="0.25">
      <c r="A17" s="6" t="s">
        <v>16</v>
      </c>
      <c r="B17" s="24"/>
      <c r="C17" s="24"/>
      <c r="D17" s="6"/>
      <c r="E17" s="26"/>
      <c r="F17" s="6"/>
      <c r="G17" s="28" t="s">
        <v>53</v>
      </c>
      <c r="H17" s="30" t="s">
        <v>43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4.4" x14ac:dyDescent="0.25">
      <c r="A18" s="6" t="s">
        <v>17</v>
      </c>
      <c r="B18" s="24"/>
      <c r="C18" s="24"/>
      <c r="D18" s="27"/>
      <c r="E18" s="25"/>
      <c r="F18" s="6"/>
      <c r="G18" s="28" t="s">
        <v>54</v>
      </c>
      <c r="H18" s="30" t="s">
        <v>44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5.6" x14ac:dyDescent="0.25">
      <c r="A19" s="6" t="s">
        <v>12</v>
      </c>
      <c r="B19" s="24"/>
      <c r="C19" s="24"/>
      <c r="D19" s="27"/>
      <c r="E19" s="26"/>
      <c r="F19" s="6"/>
      <c r="G19" s="28" t="s">
        <v>55</v>
      </c>
      <c r="H19" s="31" t="s">
        <v>45</v>
      </c>
      <c r="I19" s="12"/>
      <c r="J19" s="12"/>
      <c r="K19" s="12"/>
      <c r="L19" s="12"/>
      <c r="M19" s="12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3">
        <v>24</v>
      </c>
      <c r="AH19" s="11"/>
      <c r="AJ19" s="14" t="s">
        <v>68</v>
      </c>
    </row>
    <row r="20" spans="1:36" ht="9.75" customHeight="1" x14ac:dyDescent="0.25">
      <c r="G20" s="29"/>
    </row>
    <row r="21" spans="1:36" s="6" customFormat="1" ht="21.75" customHeight="1" x14ac:dyDescent="0.25">
      <c r="A21" s="46" t="s">
        <v>5</v>
      </c>
      <c r="B21" s="44" t="s">
        <v>9</v>
      </c>
      <c r="C21" s="44" t="s">
        <v>37</v>
      </c>
      <c r="D21" s="44" t="s">
        <v>2</v>
      </c>
      <c r="E21" s="53" t="s">
        <v>33</v>
      </c>
      <c r="F21" s="44" t="s">
        <v>6</v>
      </c>
      <c r="G21" s="44" t="s">
        <v>10</v>
      </c>
      <c r="H21" s="46" t="s">
        <v>14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4" t="s">
        <v>36</v>
      </c>
      <c r="AG21" s="44" t="s">
        <v>22</v>
      </c>
      <c r="AH21" s="44" t="s">
        <v>23</v>
      </c>
      <c r="AI21" s="47" t="s">
        <v>21</v>
      </c>
      <c r="AJ21" s="47" t="s">
        <v>11</v>
      </c>
    </row>
    <row r="22" spans="1:36" s="6" customFormat="1" ht="18" customHeight="1" x14ac:dyDescent="0.25">
      <c r="A22" s="46"/>
      <c r="B22" s="44"/>
      <c r="C22" s="44"/>
      <c r="D22" s="44"/>
      <c r="E22" s="53"/>
      <c r="F22" s="44"/>
      <c r="G22" s="44"/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15">
        <v>7</v>
      </c>
      <c r="O22" s="15">
        <v>8</v>
      </c>
      <c r="P22" s="15">
        <v>9</v>
      </c>
      <c r="Q22" s="15">
        <v>10</v>
      </c>
      <c r="R22" s="15">
        <v>11</v>
      </c>
      <c r="S22" s="15">
        <v>12</v>
      </c>
      <c r="T22" s="15">
        <v>13</v>
      </c>
      <c r="U22" s="15">
        <v>14</v>
      </c>
      <c r="V22" s="15">
        <v>15</v>
      </c>
      <c r="W22" s="15">
        <v>16</v>
      </c>
      <c r="X22" s="15">
        <v>17</v>
      </c>
      <c r="Y22" s="15">
        <v>18</v>
      </c>
      <c r="Z22" s="15">
        <v>19</v>
      </c>
      <c r="AA22" s="15">
        <v>20</v>
      </c>
      <c r="AB22" s="15">
        <v>21</v>
      </c>
      <c r="AC22" s="15">
        <v>22</v>
      </c>
      <c r="AD22" s="15">
        <v>23</v>
      </c>
      <c r="AE22" s="15">
        <v>24</v>
      </c>
      <c r="AF22" s="44"/>
      <c r="AG22" s="44"/>
      <c r="AH22" s="44"/>
      <c r="AI22" s="47"/>
      <c r="AJ22" s="47"/>
    </row>
    <row r="23" spans="1:36" s="3" customFormat="1" ht="30.6" customHeight="1" x14ac:dyDescent="0.25">
      <c r="A23" s="16">
        <v>1</v>
      </c>
      <c r="B23" s="16">
        <v>26</v>
      </c>
      <c r="C23" s="16">
        <v>10141141852</v>
      </c>
      <c r="D23" s="18" t="s">
        <v>69</v>
      </c>
      <c r="E23" s="19">
        <v>39971</v>
      </c>
      <c r="F23" s="42" t="s">
        <v>30</v>
      </c>
      <c r="G23" s="20" t="s">
        <v>57</v>
      </c>
      <c r="H23" s="32">
        <v>5</v>
      </c>
      <c r="I23" s="21">
        <v>5</v>
      </c>
      <c r="J23" s="21">
        <v>5</v>
      </c>
      <c r="K23" s="21">
        <v>5</v>
      </c>
      <c r="L23" s="21">
        <v>5</v>
      </c>
      <c r="M23" s="21">
        <v>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F23" s="21">
        <v>1</v>
      </c>
      <c r="AG23" s="21">
        <f>SUM(H23:AE23)</f>
        <v>30</v>
      </c>
      <c r="AH23" s="21"/>
      <c r="AI23" s="13" t="s">
        <v>30</v>
      </c>
      <c r="AJ23" s="13"/>
    </row>
    <row r="24" spans="1:36" s="3" customFormat="1" ht="30.6" customHeight="1" x14ac:dyDescent="0.25">
      <c r="A24" s="16">
        <v>2</v>
      </c>
      <c r="B24" s="16">
        <v>43</v>
      </c>
      <c r="C24" s="16">
        <v>10148954796</v>
      </c>
      <c r="D24" s="18" t="s">
        <v>70</v>
      </c>
      <c r="E24" s="19" t="s">
        <v>71</v>
      </c>
      <c r="F24" s="42" t="s">
        <v>30</v>
      </c>
      <c r="G24" s="20" t="s">
        <v>72</v>
      </c>
      <c r="H24" s="32">
        <v>2</v>
      </c>
      <c r="I24" s="21"/>
      <c r="J24" s="21">
        <v>3</v>
      </c>
      <c r="K24" s="21">
        <v>1</v>
      </c>
      <c r="L24" s="21">
        <v>3</v>
      </c>
      <c r="M24" s="21">
        <v>3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F24" s="21">
        <v>2</v>
      </c>
      <c r="AG24" s="21">
        <f t="shared" ref="AG24:AG42" si="0">SUM(H24:AE24)</f>
        <v>12</v>
      </c>
      <c r="AH24" s="21"/>
      <c r="AI24" s="13" t="s">
        <v>30</v>
      </c>
      <c r="AJ24" s="13"/>
    </row>
    <row r="25" spans="1:36" s="3" customFormat="1" ht="30.6" customHeight="1" x14ac:dyDescent="0.25">
      <c r="A25" s="16">
        <v>3</v>
      </c>
      <c r="B25" s="16">
        <v>34</v>
      </c>
      <c r="C25" s="16">
        <v>10139998767</v>
      </c>
      <c r="D25" s="18" t="s">
        <v>73</v>
      </c>
      <c r="E25" s="19">
        <v>39847</v>
      </c>
      <c r="F25" s="42" t="s">
        <v>30</v>
      </c>
      <c r="G25" s="20" t="s">
        <v>74</v>
      </c>
      <c r="H25" s="32">
        <v>3</v>
      </c>
      <c r="I25" s="21">
        <v>3</v>
      </c>
      <c r="J25" s="21">
        <v>1</v>
      </c>
      <c r="K25" s="21"/>
      <c r="L25" s="21">
        <v>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F25" s="21">
        <v>6</v>
      </c>
      <c r="AG25" s="21">
        <f t="shared" si="0"/>
        <v>9</v>
      </c>
      <c r="AH25" s="21"/>
      <c r="AI25" s="13" t="s">
        <v>30</v>
      </c>
      <c r="AJ25" s="13"/>
    </row>
    <row r="26" spans="1:36" s="3" customFormat="1" ht="22.95" customHeight="1" x14ac:dyDescent="0.25">
      <c r="A26" s="16">
        <v>4</v>
      </c>
      <c r="B26" s="16">
        <v>42</v>
      </c>
      <c r="C26" s="16">
        <v>10150013918</v>
      </c>
      <c r="D26" s="18" t="s">
        <v>75</v>
      </c>
      <c r="E26" s="19">
        <v>40730</v>
      </c>
      <c r="F26" s="42" t="s">
        <v>40</v>
      </c>
      <c r="G26" s="20" t="s">
        <v>59</v>
      </c>
      <c r="H26" s="32">
        <v>1</v>
      </c>
      <c r="I26" s="21"/>
      <c r="J26" s="21">
        <v>2</v>
      </c>
      <c r="K26" s="21">
        <v>3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F26" s="21">
        <v>5</v>
      </c>
      <c r="AG26" s="21">
        <f t="shared" si="0"/>
        <v>6</v>
      </c>
      <c r="AH26" s="21"/>
      <c r="AI26" s="13"/>
      <c r="AJ26" s="13"/>
    </row>
    <row r="27" spans="1:36" s="3" customFormat="1" ht="22.95" customHeight="1" x14ac:dyDescent="0.25">
      <c r="A27" s="16">
        <v>5</v>
      </c>
      <c r="B27" s="16">
        <v>38</v>
      </c>
      <c r="C27" s="16">
        <v>10099802371</v>
      </c>
      <c r="D27" s="18" t="s">
        <v>76</v>
      </c>
      <c r="E27" s="19">
        <v>40420</v>
      </c>
      <c r="F27" s="42" t="s">
        <v>30</v>
      </c>
      <c r="G27" s="20" t="s">
        <v>58</v>
      </c>
      <c r="H27" s="32"/>
      <c r="I27" s="21"/>
      <c r="J27" s="21"/>
      <c r="K27" s="21">
        <v>2</v>
      </c>
      <c r="L27" s="21">
        <v>1</v>
      </c>
      <c r="M27" s="21">
        <v>2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F27" s="21">
        <v>3</v>
      </c>
      <c r="AG27" s="21">
        <f t="shared" si="0"/>
        <v>5</v>
      </c>
      <c r="AH27" s="21"/>
      <c r="AI27" s="13"/>
      <c r="AJ27" s="13"/>
    </row>
    <row r="28" spans="1:36" s="3" customFormat="1" ht="22.95" customHeight="1" x14ac:dyDescent="0.25">
      <c r="A28" s="16">
        <v>6</v>
      </c>
      <c r="B28" s="16">
        <v>27</v>
      </c>
      <c r="C28" s="16">
        <v>10142402347</v>
      </c>
      <c r="D28" s="18" t="s">
        <v>77</v>
      </c>
      <c r="E28" s="19">
        <v>40170</v>
      </c>
      <c r="F28" s="42" t="s">
        <v>30</v>
      </c>
      <c r="G28" s="20" t="s">
        <v>57</v>
      </c>
      <c r="H28" s="32"/>
      <c r="I28" s="21">
        <v>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F28" s="21">
        <v>11</v>
      </c>
      <c r="AG28" s="21">
        <f t="shared" si="0"/>
        <v>2</v>
      </c>
      <c r="AH28" s="21"/>
      <c r="AI28" s="13"/>
      <c r="AJ28" s="13"/>
    </row>
    <row r="29" spans="1:36" s="3" customFormat="1" ht="22.95" customHeight="1" x14ac:dyDescent="0.25">
      <c r="A29" s="16">
        <v>7</v>
      </c>
      <c r="B29" s="16">
        <v>40</v>
      </c>
      <c r="C29" s="16">
        <v>10164423872</v>
      </c>
      <c r="D29" s="18" t="s">
        <v>78</v>
      </c>
      <c r="E29" s="19">
        <v>40895</v>
      </c>
      <c r="F29" s="42" t="s">
        <v>40</v>
      </c>
      <c r="G29" s="20" t="s">
        <v>58</v>
      </c>
      <c r="H29" s="32"/>
      <c r="I29" s="21"/>
      <c r="J29" s="21"/>
      <c r="K29" s="21"/>
      <c r="L29" s="21"/>
      <c r="M29" s="21">
        <v>1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F29" s="21">
        <v>4</v>
      </c>
      <c r="AG29" s="21">
        <f t="shared" si="0"/>
        <v>1</v>
      </c>
      <c r="AH29" s="21"/>
      <c r="AI29" s="13"/>
      <c r="AJ29" s="13"/>
    </row>
    <row r="30" spans="1:36" s="3" customFormat="1" ht="22.95" customHeight="1" x14ac:dyDescent="0.25">
      <c r="A30" s="16">
        <v>8</v>
      </c>
      <c r="B30" s="16">
        <v>33</v>
      </c>
      <c r="C30" s="16">
        <v>10128500732</v>
      </c>
      <c r="D30" s="18" t="s">
        <v>79</v>
      </c>
      <c r="E30" s="19">
        <v>39848</v>
      </c>
      <c r="F30" s="42" t="s">
        <v>35</v>
      </c>
      <c r="G30" s="20" t="s">
        <v>74</v>
      </c>
      <c r="H30" s="32"/>
      <c r="I30" s="21">
        <v>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F30" s="21">
        <v>8</v>
      </c>
      <c r="AG30" s="21">
        <f t="shared" si="0"/>
        <v>1</v>
      </c>
      <c r="AH30" s="21"/>
      <c r="AI30" s="13"/>
      <c r="AJ30" s="13"/>
    </row>
    <row r="31" spans="1:36" s="3" customFormat="1" ht="22.95" customHeight="1" x14ac:dyDescent="0.25">
      <c r="A31" s="16">
        <v>9</v>
      </c>
      <c r="B31" s="16">
        <v>35</v>
      </c>
      <c r="C31" s="16">
        <v>10144057714</v>
      </c>
      <c r="D31" s="18" t="s">
        <v>80</v>
      </c>
      <c r="E31" s="19">
        <v>40201</v>
      </c>
      <c r="F31" s="42" t="s">
        <v>35</v>
      </c>
      <c r="G31" s="20" t="s">
        <v>74</v>
      </c>
      <c r="H31" s="32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F31" s="21">
        <v>7</v>
      </c>
      <c r="AG31" s="21">
        <f t="shared" si="0"/>
        <v>0</v>
      </c>
      <c r="AH31" s="21"/>
      <c r="AI31" s="13"/>
      <c r="AJ31" s="13"/>
    </row>
    <row r="32" spans="1:36" s="3" customFormat="1" ht="22.95" customHeight="1" x14ac:dyDescent="0.25">
      <c r="A32" s="16">
        <v>10</v>
      </c>
      <c r="B32" s="16">
        <v>36</v>
      </c>
      <c r="C32" s="16">
        <v>10142058807</v>
      </c>
      <c r="D32" s="18" t="s">
        <v>81</v>
      </c>
      <c r="E32" s="19">
        <v>40353</v>
      </c>
      <c r="F32" s="42" t="s">
        <v>30</v>
      </c>
      <c r="G32" s="20" t="s">
        <v>74</v>
      </c>
      <c r="H32" s="32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F32" s="21">
        <v>9</v>
      </c>
      <c r="AG32" s="21">
        <f t="shared" si="0"/>
        <v>0</v>
      </c>
      <c r="AH32" s="21"/>
      <c r="AI32" s="13"/>
      <c r="AJ32" s="13"/>
    </row>
    <row r="33" spans="1:36" s="3" customFormat="1" ht="22.95" customHeight="1" x14ac:dyDescent="0.25">
      <c r="A33" s="16">
        <v>11</v>
      </c>
      <c r="B33" s="16">
        <v>39</v>
      </c>
      <c r="C33" s="16">
        <v>10160910452</v>
      </c>
      <c r="D33" s="18" t="s">
        <v>82</v>
      </c>
      <c r="E33" s="19">
        <v>40860</v>
      </c>
      <c r="F33" s="42" t="s">
        <v>40</v>
      </c>
      <c r="G33" s="20" t="s">
        <v>58</v>
      </c>
      <c r="H33" s="32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F33" s="21">
        <v>10</v>
      </c>
      <c r="AG33" s="21">
        <f t="shared" si="0"/>
        <v>0</v>
      </c>
      <c r="AH33" s="21"/>
      <c r="AI33" s="13"/>
      <c r="AJ33" s="13"/>
    </row>
    <row r="34" spans="1:36" s="3" customFormat="1" ht="22.95" customHeight="1" x14ac:dyDescent="0.25">
      <c r="A34" s="16">
        <v>12</v>
      </c>
      <c r="B34" s="16">
        <v>29</v>
      </c>
      <c r="C34" s="16">
        <v>10141913105</v>
      </c>
      <c r="D34" s="18" t="s">
        <v>83</v>
      </c>
      <c r="E34" s="19">
        <v>39829</v>
      </c>
      <c r="F34" s="42" t="s">
        <v>30</v>
      </c>
      <c r="G34" s="20" t="s">
        <v>57</v>
      </c>
      <c r="H34" s="3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F34" s="21">
        <v>12</v>
      </c>
      <c r="AG34" s="21">
        <f t="shared" si="0"/>
        <v>0</v>
      </c>
      <c r="AH34" s="21"/>
      <c r="AI34" s="13"/>
      <c r="AJ34" s="13"/>
    </row>
    <row r="35" spans="1:36" s="3" customFormat="1" ht="22.95" customHeight="1" x14ac:dyDescent="0.25">
      <c r="A35" s="16">
        <v>13</v>
      </c>
      <c r="B35" s="16">
        <v>41</v>
      </c>
      <c r="C35" s="16">
        <v>10164425084</v>
      </c>
      <c r="D35" s="18" t="s">
        <v>84</v>
      </c>
      <c r="E35" s="19">
        <v>40589</v>
      </c>
      <c r="F35" s="42" t="s">
        <v>40</v>
      </c>
      <c r="G35" s="20" t="s">
        <v>58</v>
      </c>
      <c r="H35" s="32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F35" s="21">
        <v>13</v>
      </c>
      <c r="AG35" s="21">
        <f t="shared" si="0"/>
        <v>0</v>
      </c>
      <c r="AH35" s="21"/>
      <c r="AI35" s="13"/>
      <c r="AJ35" s="13"/>
    </row>
    <row r="36" spans="1:36" s="3" customFormat="1" ht="24.6" customHeight="1" x14ac:dyDescent="0.25">
      <c r="A36" s="16">
        <v>14</v>
      </c>
      <c r="B36" s="16">
        <v>32</v>
      </c>
      <c r="C36" s="16">
        <v>10158708451</v>
      </c>
      <c r="D36" s="18" t="s">
        <v>85</v>
      </c>
      <c r="E36" s="19">
        <v>40183</v>
      </c>
      <c r="F36" s="42" t="s">
        <v>35</v>
      </c>
      <c r="G36" s="20" t="s">
        <v>74</v>
      </c>
      <c r="H36" s="3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F36" s="21">
        <v>14</v>
      </c>
      <c r="AG36" s="21">
        <f t="shared" si="0"/>
        <v>0</v>
      </c>
      <c r="AH36" s="21"/>
      <c r="AI36" s="13"/>
      <c r="AJ36" s="13"/>
    </row>
    <row r="37" spans="1:36" s="3" customFormat="1" ht="30.6" customHeight="1" x14ac:dyDescent="0.25">
      <c r="A37" s="16">
        <v>15</v>
      </c>
      <c r="B37" s="16">
        <v>30</v>
      </c>
      <c r="C37" s="16">
        <v>10164484500</v>
      </c>
      <c r="D37" s="18" t="s">
        <v>86</v>
      </c>
      <c r="E37" s="19">
        <v>40563</v>
      </c>
      <c r="F37" s="42" t="s">
        <v>40</v>
      </c>
      <c r="G37" s="20" t="s">
        <v>57</v>
      </c>
      <c r="H37" s="3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F37" s="21">
        <v>15</v>
      </c>
      <c r="AG37" s="21">
        <f t="shared" si="0"/>
        <v>0</v>
      </c>
      <c r="AH37" s="21"/>
      <c r="AI37" s="13"/>
      <c r="AJ37" s="13"/>
    </row>
    <row r="38" spans="1:36" s="3" customFormat="1" ht="22.95" customHeight="1" x14ac:dyDescent="0.25">
      <c r="A38" s="16">
        <v>16</v>
      </c>
      <c r="B38" s="16">
        <v>31</v>
      </c>
      <c r="C38" s="16">
        <v>10143337284</v>
      </c>
      <c r="D38" s="18" t="s">
        <v>87</v>
      </c>
      <c r="E38" s="19">
        <v>40444</v>
      </c>
      <c r="F38" s="42" t="s">
        <v>35</v>
      </c>
      <c r="G38" s="20" t="s">
        <v>74</v>
      </c>
      <c r="H38" s="3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F38" s="21">
        <v>16</v>
      </c>
      <c r="AG38" s="21">
        <f t="shared" si="0"/>
        <v>0</v>
      </c>
      <c r="AH38" s="21"/>
      <c r="AI38" s="13"/>
      <c r="AJ38" s="13"/>
    </row>
    <row r="39" spans="1:36" s="3" customFormat="1" ht="30.6" customHeight="1" x14ac:dyDescent="0.25">
      <c r="A39" s="16" t="s">
        <v>60</v>
      </c>
      <c r="B39" s="16">
        <v>37</v>
      </c>
      <c r="C39" s="16">
        <v>10154044468</v>
      </c>
      <c r="D39" s="18" t="s">
        <v>88</v>
      </c>
      <c r="E39" s="19">
        <v>40227</v>
      </c>
      <c r="F39" s="42" t="s">
        <v>40</v>
      </c>
      <c r="G39" s="20" t="s">
        <v>58</v>
      </c>
      <c r="H39" s="3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F39" s="21"/>
      <c r="AG39" s="21">
        <f t="shared" si="0"/>
        <v>0</v>
      </c>
      <c r="AH39" s="21"/>
      <c r="AI39" s="13"/>
      <c r="AJ39" s="13"/>
    </row>
    <row r="40" spans="1:36" s="3" customFormat="1" ht="19.95" customHeight="1" x14ac:dyDescent="0.25">
      <c r="A40" s="16" t="s">
        <v>90</v>
      </c>
      <c r="B40" s="16">
        <v>28</v>
      </c>
      <c r="C40" s="16">
        <v>10140973720</v>
      </c>
      <c r="D40" s="18" t="s">
        <v>89</v>
      </c>
      <c r="E40" s="19">
        <v>40334</v>
      </c>
      <c r="F40" s="42" t="s">
        <v>30</v>
      </c>
      <c r="G40" s="20" t="s">
        <v>57</v>
      </c>
      <c r="H40" s="3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F40" s="21"/>
      <c r="AG40" s="21">
        <f t="shared" si="0"/>
        <v>0</v>
      </c>
      <c r="AH40" s="21"/>
      <c r="AI40" s="13"/>
      <c r="AJ40" s="13"/>
    </row>
    <row r="41" spans="1:36" s="3" customFormat="1" ht="19.95" hidden="1" customHeight="1" x14ac:dyDescent="0.25">
      <c r="A41" s="16"/>
      <c r="B41" s="16"/>
      <c r="C41" s="16"/>
      <c r="D41" s="18"/>
      <c r="E41" s="19"/>
      <c r="F41" s="42"/>
      <c r="G41" s="20"/>
      <c r="H41" s="3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F41" s="21"/>
      <c r="AG41" s="21">
        <f t="shared" si="0"/>
        <v>0</v>
      </c>
      <c r="AH41" s="21"/>
      <c r="AI41" s="13"/>
      <c r="AJ41" s="13"/>
    </row>
    <row r="42" spans="1:36" s="3" customFormat="1" ht="19.95" hidden="1" customHeight="1" x14ac:dyDescent="0.25">
      <c r="A42" s="16"/>
      <c r="B42" s="16"/>
      <c r="C42" s="16"/>
      <c r="D42" s="18"/>
      <c r="E42" s="19"/>
      <c r="F42" s="42"/>
      <c r="G42" s="20"/>
      <c r="H42" s="3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F42" s="21"/>
      <c r="AG42" s="21">
        <f t="shared" si="0"/>
        <v>0</v>
      </c>
      <c r="AH42" s="21"/>
      <c r="AI42" s="13"/>
      <c r="AJ42" s="13"/>
    </row>
    <row r="43" spans="1:36" s="3" customFormat="1" ht="19.95" hidden="1" customHeight="1" x14ac:dyDescent="0.25">
      <c r="A43" s="16"/>
      <c r="B43" s="13"/>
      <c r="C43" s="17"/>
      <c r="D43" s="18"/>
      <c r="E43" s="19"/>
      <c r="F43" s="20"/>
      <c r="G43" s="32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F43" s="21"/>
      <c r="AG43" s="21"/>
      <c r="AH43" s="21"/>
      <c r="AI43" s="13"/>
      <c r="AJ43" s="13"/>
    </row>
    <row r="44" spans="1:36" ht="8.25" customHeight="1" x14ac:dyDescent="0.25"/>
    <row r="45" spans="1:36" ht="14.4" x14ac:dyDescent="0.25">
      <c r="A45" s="46" t="s">
        <v>3</v>
      </c>
      <c r="B45" s="46"/>
      <c r="C45" s="46"/>
      <c r="D45" s="46"/>
      <c r="E45" s="22"/>
      <c r="F45" s="22"/>
      <c r="G45" s="46" t="s">
        <v>4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</row>
    <row r="46" spans="1:36" s="6" customFormat="1" ht="12" x14ac:dyDescent="0.25">
      <c r="A46" s="6" t="s">
        <v>61</v>
      </c>
      <c r="B46" s="24"/>
      <c r="C46" s="33"/>
      <c r="D46" s="24"/>
      <c r="E46" s="34"/>
      <c r="F46" s="24"/>
      <c r="G46" s="35" t="s">
        <v>31</v>
      </c>
      <c r="H46" s="27">
        <v>5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H46" s="36"/>
      <c r="AI46" s="37" t="s">
        <v>29</v>
      </c>
      <c r="AJ46" s="27">
        <f>COUNTIF(F$21:F154,"ЗМС")</f>
        <v>0</v>
      </c>
    </row>
    <row r="47" spans="1:36" s="6" customFormat="1" ht="12" x14ac:dyDescent="0.25">
      <c r="A47" s="6" t="s">
        <v>62</v>
      </c>
      <c r="B47" s="24"/>
      <c r="C47" s="38"/>
      <c r="D47" s="24"/>
      <c r="E47" s="34"/>
      <c r="F47" s="24"/>
      <c r="G47" s="35" t="s">
        <v>24</v>
      </c>
      <c r="H47" s="27">
        <f>H48+H53</f>
        <v>18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H47" s="36"/>
      <c r="AI47" s="37" t="s">
        <v>18</v>
      </c>
      <c r="AJ47" s="27">
        <f>COUNTIF(F$20:F153,"МСМК")</f>
        <v>0</v>
      </c>
    </row>
    <row r="48" spans="1:36" s="6" customFormat="1" ht="12" x14ac:dyDescent="0.25">
      <c r="A48" s="6" t="s">
        <v>63</v>
      </c>
      <c r="B48" s="24"/>
      <c r="C48" s="24"/>
      <c r="D48" s="24"/>
      <c r="E48" s="34"/>
      <c r="F48" s="24"/>
      <c r="G48" s="35" t="s">
        <v>25</v>
      </c>
      <c r="H48" s="27">
        <f>H49+H50+H52+H51</f>
        <v>17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H48" s="36"/>
      <c r="AI48" s="37" t="s">
        <v>20</v>
      </c>
      <c r="AJ48" s="27">
        <f>COUNTIF(F$20:F43,"МС")</f>
        <v>0</v>
      </c>
    </row>
    <row r="49" spans="1:36" s="6" customFormat="1" ht="12" x14ac:dyDescent="0.25">
      <c r="A49" s="6" t="s">
        <v>64</v>
      </c>
      <c r="B49" s="24"/>
      <c r="C49" s="24"/>
      <c r="D49" s="24"/>
      <c r="E49" s="34"/>
      <c r="F49" s="24"/>
      <c r="G49" s="35" t="s">
        <v>26</v>
      </c>
      <c r="H49" s="27">
        <f>COUNT(A23:A43)</f>
        <v>16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H49" s="36"/>
      <c r="AI49" s="37" t="s">
        <v>30</v>
      </c>
      <c r="AJ49" s="27">
        <f>COUNTIF(F$19:F43,"КМС")</f>
        <v>8</v>
      </c>
    </row>
    <row r="50" spans="1:36" s="6" customFormat="1" ht="12" x14ac:dyDescent="0.25">
      <c r="C50" s="24"/>
      <c r="D50" s="24"/>
      <c r="E50" s="34"/>
      <c r="F50" s="24"/>
      <c r="G50" s="35" t="s">
        <v>27</v>
      </c>
      <c r="H50" s="27">
        <f>COUNTIF(A23:A43,"НФ")</f>
        <v>1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H50" s="36"/>
      <c r="AI50" s="37" t="s">
        <v>35</v>
      </c>
      <c r="AJ50" s="27">
        <f>COUNTIF(F$22:F155,"1 СР")</f>
        <v>4</v>
      </c>
    </row>
    <row r="51" spans="1:36" s="6" customFormat="1" ht="12" x14ac:dyDescent="0.25">
      <c r="C51" s="24"/>
      <c r="D51" s="24"/>
      <c r="E51" s="34"/>
      <c r="F51" s="24"/>
      <c r="G51" s="37" t="s">
        <v>42</v>
      </c>
      <c r="H51" s="6">
        <f>COUNTIF(A23:A43,"ЛИМ")</f>
        <v>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H51" s="36"/>
      <c r="AI51" s="37" t="s">
        <v>40</v>
      </c>
      <c r="AJ51" s="27">
        <f>COUNTIF(F$19:F153,"2 СР")</f>
        <v>6</v>
      </c>
    </row>
    <row r="52" spans="1:36" s="6" customFormat="1" ht="12" x14ac:dyDescent="0.25">
      <c r="A52" s="24"/>
      <c r="B52" s="24"/>
      <c r="C52" s="24"/>
      <c r="D52" s="24"/>
      <c r="E52" s="34"/>
      <c r="F52" s="24"/>
      <c r="G52" s="35" t="s">
        <v>32</v>
      </c>
      <c r="H52" s="27">
        <f>COUNTIF(A23:A43,"ДСКВ")</f>
        <v>0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H52" s="36"/>
      <c r="AI52" s="37" t="s">
        <v>41</v>
      </c>
      <c r="AJ52" s="27">
        <f>COUNTIF(F$21:F156,"3 СР")</f>
        <v>0</v>
      </c>
    </row>
    <row r="53" spans="1:36" s="6" customFormat="1" ht="12" x14ac:dyDescent="0.25">
      <c r="A53" s="24"/>
      <c r="B53" s="24"/>
      <c r="C53" s="24"/>
      <c r="D53" s="24"/>
      <c r="E53" s="34"/>
      <c r="F53" s="24"/>
      <c r="G53" s="35" t="s">
        <v>28</v>
      </c>
      <c r="H53" s="27">
        <f>COUNTIF(A23:A43,"НС")</f>
        <v>1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H53" s="36"/>
      <c r="AI53" s="37"/>
      <c r="AJ53" s="39"/>
    </row>
    <row r="54" spans="1:36" ht="4.5" customHeight="1" x14ac:dyDescent="0.25"/>
    <row r="55" spans="1:36" x14ac:dyDescent="0.25">
      <c r="A55" s="51" t="str">
        <f>A16</f>
        <v>ТЕХНИЧЕСКИЙ ДЕЛЕГАТ ФВСР:</v>
      </c>
      <c r="B55" s="51"/>
      <c r="C55" s="51"/>
      <c r="D55" s="51"/>
      <c r="E55" s="40"/>
      <c r="F55" s="51" t="str">
        <f>A17</f>
        <v>ГЛАВНЫЙ СУДЬЯ:</v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>A18</f>
        <v>ГЛАВНЫЙ СЕКРЕТАРЬ:</v>
      </c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 t="str">
        <f>A19</f>
        <v>СУДЬЯ НА ФИНИШЕ:</v>
      </c>
      <c r="AH55" s="51"/>
      <c r="AI55" s="51"/>
      <c r="AJ55" s="51"/>
    </row>
    <row r="56" spans="1:36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4"/>
      <c r="AG58" s="50"/>
      <c r="AH58" s="50"/>
      <c r="AI58" s="50"/>
      <c r="AJ58" s="50"/>
    </row>
    <row r="59" spans="1:36" x14ac:dyDescent="0.25">
      <c r="A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5">
      <c r="A60" s="4"/>
      <c r="D60" s="4"/>
      <c r="E60" s="7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50">
        <f>G16</f>
        <v>0</v>
      </c>
      <c r="B61" s="50"/>
      <c r="C61" s="50"/>
      <c r="D61" s="50"/>
      <c r="E61" s="50"/>
      <c r="F61" s="1" t="str">
        <f>G17</f>
        <v xml:space="preserve">Карпенков Ю.П. (ВК, Псковская область) </v>
      </c>
      <c r="L61" s="1" t="str">
        <f>G18</f>
        <v xml:space="preserve">Барканова М.В. (ВК, Псковская область) </v>
      </c>
      <c r="AG61" s="50" t="str">
        <f>G19</f>
        <v>Иванова М.А. (ВК,Псковская область)</v>
      </c>
      <c r="AH61" s="50"/>
      <c r="AI61" s="50"/>
      <c r="AJ61" s="50"/>
    </row>
  </sheetData>
  <sortState ref="B23:AG32">
    <sortCondition descending="1" ref="AG23:AG32"/>
  </sortState>
  <mergeCells count="39">
    <mergeCell ref="A1:AJ1"/>
    <mergeCell ref="A2:AJ2"/>
    <mergeCell ref="A3:AJ3"/>
    <mergeCell ref="A4:AJ4"/>
    <mergeCell ref="AH21:AH22"/>
    <mergeCell ref="A6:AJ6"/>
    <mergeCell ref="A7:AJ7"/>
    <mergeCell ref="A9:AJ9"/>
    <mergeCell ref="D21:D22"/>
    <mergeCell ref="E21:E22"/>
    <mergeCell ref="F21:F22"/>
    <mergeCell ref="G21:G22"/>
    <mergeCell ref="A15:G15"/>
    <mergeCell ref="H15:AJ15"/>
    <mergeCell ref="A21:A22"/>
    <mergeCell ref="A5:AJ5"/>
    <mergeCell ref="AG55:AJ55"/>
    <mergeCell ref="A45:D45"/>
    <mergeCell ref="A55:D55"/>
    <mergeCell ref="F55:O55"/>
    <mergeCell ref="P55:AF55"/>
    <mergeCell ref="G45:AJ45"/>
    <mergeCell ref="A61:E61"/>
    <mergeCell ref="AG61:AJ61"/>
    <mergeCell ref="A58:E58"/>
    <mergeCell ref="F58:AE58"/>
    <mergeCell ref="AG58:AJ58"/>
    <mergeCell ref="A12:AJ12"/>
    <mergeCell ref="B21:B22"/>
    <mergeCell ref="C21:C22"/>
    <mergeCell ref="A8:AJ8"/>
    <mergeCell ref="H21:AE21"/>
    <mergeCell ref="AF21:AF22"/>
    <mergeCell ref="AG21:AG22"/>
    <mergeCell ref="AI21:AI22"/>
    <mergeCell ref="AJ21:AJ22"/>
    <mergeCell ref="A10:AJ10"/>
    <mergeCell ref="A11:AJ11"/>
    <mergeCell ref="H16:AJ16"/>
  </mergeCells>
  <conditionalFormatting sqref="A61:XFD61">
    <cfRule type="cellIs" dxfId="1" priority="1" operator="equal">
      <formula>0</formula>
    </cfRule>
  </conditionalFormatting>
  <conditionalFormatting sqref="G46:G50 AF1:AF14 AF54 G52:G53 AF56:AF60 AF62:AF1048576 AF19:AF44">
    <cfRule type="duplicateValues" dxfId="0" priority="4"/>
  </conditionalFormatting>
  <printOptions horizontalCentered="1"/>
  <pageMargins left="0.19685039370078741" right="0.19685039370078741" top="0.35" bottom="0.28999999999999998" header="0.2" footer="0.2"/>
  <pageSetup paperSize="9" scale="63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2021-05-18T13:50:02Z</cp:lastPrinted>
  <dcterms:created xsi:type="dcterms:W3CDTF">1996-10-08T23:32:33Z</dcterms:created>
  <dcterms:modified xsi:type="dcterms:W3CDTF">2025-07-04T09:08:09Z</dcterms:modified>
</cp:coreProperties>
</file>