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" sheetId="89" r:id="rId1"/>
  </sheets>
  <definedNames>
    <definedName name="_xlnm._FilterDatabase" localSheetId="0" hidden="1">'Индивидуальная гонка'!$B$23:$L$87</definedName>
    <definedName name="_xlnm.Print_Titles" localSheetId="0">'Индивидуальная гонка'!$21:$22</definedName>
    <definedName name="_xlnm.Print_Area" localSheetId="0">'Индивидуальная гонка'!$A$1:$L$105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5" i="89" l="1"/>
  <c r="J65" i="89"/>
  <c r="I66" i="89"/>
  <c r="J66" i="89"/>
  <c r="I67" i="89"/>
  <c r="J67" i="89"/>
  <c r="I68" i="89"/>
  <c r="J68" i="89"/>
  <c r="I69" i="89"/>
  <c r="J69" i="89"/>
  <c r="I70" i="89"/>
  <c r="J70" i="89"/>
  <c r="I71" i="89"/>
  <c r="J71" i="89"/>
  <c r="I72" i="89"/>
  <c r="J72" i="89"/>
  <c r="I73" i="89"/>
  <c r="J73" i="89"/>
  <c r="I74" i="89"/>
  <c r="J74" i="89"/>
  <c r="I75" i="89"/>
  <c r="J75" i="89"/>
  <c r="I76" i="89"/>
  <c r="J76" i="89"/>
  <c r="I77" i="89"/>
  <c r="J77" i="89"/>
  <c r="I78" i="89"/>
  <c r="J78" i="89"/>
  <c r="I79" i="89"/>
  <c r="J79" i="89"/>
  <c r="I80" i="89"/>
  <c r="J80" i="89"/>
  <c r="I81" i="89"/>
  <c r="J81" i="89"/>
  <c r="I82" i="89"/>
  <c r="J82" i="89"/>
  <c r="I83" i="89"/>
  <c r="J83" i="89"/>
  <c r="I84" i="89"/>
  <c r="J84" i="89"/>
  <c r="I85" i="89"/>
  <c r="J85" i="89"/>
  <c r="J23" i="89"/>
  <c r="H105" i="89" l="1"/>
  <c r="E105" i="89"/>
  <c r="L97" i="89"/>
  <c r="L96" i="89"/>
  <c r="L95" i="89"/>
  <c r="L94" i="89"/>
  <c r="L93" i="89"/>
  <c r="L92" i="89"/>
  <c r="L91" i="89"/>
  <c r="L90" i="89"/>
  <c r="H97" i="89"/>
  <c r="H96" i="89"/>
  <c r="H95" i="89"/>
  <c r="H94" i="89"/>
  <c r="H93" i="89"/>
  <c r="J24" i="89"/>
  <c r="J25" i="89"/>
  <c r="J26" i="89"/>
  <c r="J27" i="89"/>
  <c r="J28" i="89"/>
  <c r="J29" i="89"/>
  <c r="J30" i="89"/>
  <c r="J31" i="89"/>
  <c r="J32" i="89"/>
  <c r="J33" i="89"/>
  <c r="J34" i="89"/>
  <c r="J35" i="89"/>
  <c r="J36" i="89"/>
  <c r="J37" i="89"/>
  <c r="J38" i="89"/>
  <c r="J39" i="89"/>
  <c r="J40" i="89"/>
  <c r="J41" i="89"/>
  <c r="J42" i="89"/>
  <c r="J43" i="89"/>
  <c r="J44" i="89"/>
  <c r="J45" i="89"/>
  <c r="J46" i="89"/>
  <c r="J47" i="89"/>
  <c r="J48" i="89"/>
  <c r="J49" i="89"/>
  <c r="J50" i="89"/>
  <c r="J51" i="89"/>
  <c r="J52" i="89"/>
  <c r="J53" i="89"/>
  <c r="J54" i="89"/>
  <c r="J55" i="89"/>
  <c r="J56" i="89"/>
  <c r="J57" i="89"/>
  <c r="J58" i="89"/>
  <c r="J59" i="89"/>
  <c r="J60" i="89"/>
  <c r="J61" i="89"/>
  <c r="J62" i="89"/>
  <c r="J63" i="89"/>
  <c r="J64" i="89"/>
  <c r="J87" i="89"/>
  <c r="H92" i="89" l="1"/>
  <c r="H91" i="89" s="1"/>
  <c r="I27" i="89"/>
  <c r="I28" i="89"/>
  <c r="I29" i="89"/>
  <c r="I30" i="89"/>
  <c r="I31" i="89"/>
  <c r="I32" i="89"/>
  <c r="I33" i="89"/>
  <c r="I34" i="89"/>
  <c r="I35" i="89"/>
  <c r="I36" i="89"/>
  <c r="I37" i="89"/>
  <c r="I38" i="89"/>
  <c r="I39" i="89"/>
  <c r="I40" i="89"/>
  <c r="I41" i="89"/>
  <c r="I42" i="89"/>
  <c r="I43" i="89"/>
  <c r="I44" i="89"/>
  <c r="I45" i="89"/>
  <c r="I46" i="89"/>
  <c r="I47" i="89"/>
  <c r="I48" i="89"/>
  <c r="I49" i="89"/>
  <c r="I50" i="89"/>
  <c r="I51" i="89"/>
  <c r="I52" i="89"/>
  <c r="I53" i="89"/>
  <c r="I54" i="89"/>
  <c r="I55" i="89"/>
  <c r="I56" i="89"/>
  <c r="I57" i="89"/>
  <c r="I58" i="89"/>
  <c r="I59" i="89"/>
  <c r="I60" i="89"/>
  <c r="I61" i="89"/>
  <c r="I62" i="89"/>
  <c r="I63" i="89"/>
  <c r="I64" i="89"/>
  <c r="I26" i="89"/>
  <c r="I24" i="89"/>
  <c r="I25" i="89"/>
  <c r="I23" i="89"/>
</calcChain>
</file>

<file path=xl/sharedStrings.xml><?xml version="1.0" encoding="utf-8"?>
<sst xmlns="http://schemas.openxmlformats.org/spreadsheetml/2006/main" count="273" uniqueCount="144">
  <si>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</si>
  <si>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</si>
  <si>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</si>
  <si>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</si>
  <si>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</si>
  <si>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</si>
  <si>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</si>
  <si>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</si>
  <si>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</si>
  <si>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</si>
  <si>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</si>
  <si>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</si>
  <si>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</si>
  <si>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</si>
  <si>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</si>
  <si>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</si>
  <si>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</si>
  <si>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</si>
  <si>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</si>
  <si>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</si>
  <si>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Санкт-Петербург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</si>
  <si>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</si>
  <si>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</si>
  <si>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</si>
  <si>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</si>
  <si>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</si>
  <si>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</si>
  <si>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</si>
  <si>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</si>
  <si>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</si>
  <si>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</si>
  <si>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</si>
  <si>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</si>
  <si>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</si>
  <si>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</si>
  <si>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</si>
  <si>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Удмуртская Республика</t>
  </si>
  <si>
    <t>Тюменская область</t>
  </si>
  <si>
    <t>Республика Башкортостан</t>
  </si>
  <si>
    <t>ДИСТАНЦИЯ (КМ):</t>
  </si>
  <si>
    <t>МАКСИМАЛЬНЫЙ ПЕРЕПАД (HD): (м)</t>
  </si>
  <si>
    <t>СУММА ПОЛОЖИТЕЛЬНЫХ ПЕРЕПАДОВ ВЫСОТЫ НА ДИСТАНЦИИ (ТС): (м)</t>
  </si>
  <si>
    <t>ИТОГОВЫЙ ПРОТОКОЛ</t>
  </si>
  <si>
    <t>МИНИСТЕРСТВО СПОРТА РОССИЙСКОЙ ФЕДЕРАЦИИ</t>
  </si>
  <si>
    <t>МИНИСТЕРСТВО МОЛОДЕЖНОЙ ПОЛИТИКИ И СПОРТА РЕСПУБЛИКИ БАШКОРТОСТАН</t>
  </si>
  <si>
    <t>ФЕДЕРАЦИЯ ВЕЛОСИПЕДНОГО СПОРТА РОССИИ</t>
  </si>
  <si>
    <t>ФЕДЕРАЦИЯ ВЕЛОСИПЕДНОГО СПОРТА РЕСПУБЛИКИ БАШКОРТОСТАН</t>
  </si>
  <si>
    <t>ПЕРВЕНСТВО РОССИИ</t>
  </si>
  <si>
    <t>Иркутская область</t>
  </si>
  <si>
    <t>ПО ВЕЛОСИПЕДНОМУ СПОРТУ</t>
  </si>
  <si>
    <t>Республика Татарстан</t>
  </si>
  <si>
    <t>Свердловская область</t>
  </si>
  <si>
    <t>Саратовская область</t>
  </si>
  <si>
    <t>Мухамадеев Р.Р. (1К, г.Ишимбай)</t>
  </si>
  <si>
    <t>Камилов А.И. (1К, г.Уфа)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</si>
  <si>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Уфа</t>
    </r>
  </si>
  <si>
    <t>шоссе - индивидуальная гонка на время</t>
  </si>
  <si>
    <t>№ ВРВС: 0080511611Я</t>
  </si>
  <si>
    <t>ВЫПОЛНЕНИЕ НТУ ЕВСК</t>
  </si>
  <si>
    <t>НАЗВАНИЕ ТРАССЫ / РЕГ. НОМЕР: Биатлон</t>
  </si>
  <si>
    <t>Мухамадеева Н.С. (1К, г.Ишимбай)</t>
  </si>
  <si>
    <t>2 СР</t>
  </si>
  <si>
    <t>3 СР</t>
  </si>
  <si>
    <t>1 сп.юн.р.</t>
  </si>
  <si>
    <t>Юноши 15-16 лет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</si>
  <si>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24 июля 2021 года</t>
    </r>
  </si>
  <si>
    <t>НАЧАЛО ГОНКИ: 10ч 00м</t>
  </si>
  <si>
    <t>ОКОНЧАНИЕ ГОНКИ: 12ч 10м</t>
  </si>
  <si>
    <t>№ ЕКП 2021: 32505</t>
  </si>
  <si>
    <t>Нижегородская область</t>
  </si>
  <si>
    <t>Оренбургская область</t>
  </si>
  <si>
    <t>Новосибирская область</t>
  </si>
  <si>
    <t>НС</t>
  </si>
  <si>
    <t>Москва</t>
  </si>
  <si>
    <t>Температура: +24</t>
  </si>
  <si>
    <t>Влажность: 48%</t>
  </si>
  <si>
    <t>Осадки: переменная облачность</t>
  </si>
  <si>
    <t>Ветер: 1-2 м/с (з)</t>
  </si>
  <si>
    <t>ГОНЧАРОВ Владимир</t>
  </si>
  <si>
    <t>ЗИМАНОВ Олег</t>
  </si>
  <si>
    <t>ЗАБЕЛИНСКИЙ Богдан</t>
  </si>
  <si>
    <t>ХАРЧЕНКО Никита</t>
  </si>
  <si>
    <t>ЛУНИН Михаил</t>
  </si>
  <si>
    <t>УЖЕВКО Роман</t>
  </si>
  <si>
    <t>РОМАНОВ Андрей</t>
  </si>
  <si>
    <t>МИШАНКОВ Максим</t>
  </si>
  <si>
    <t>ЦВЕТКОВ Никита</t>
  </si>
  <si>
    <t>КРАСНОВ Иван</t>
  </si>
  <si>
    <t>КОСАРЕВ Сергей</t>
  </si>
  <si>
    <t>ГАРЕЕВ Данияр</t>
  </si>
  <si>
    <t>БАРУШКО Никита</t>
  </si>
  <si>
    <t>ЧУЧВА Егор</t>
  </si>
  <si>
    <t>ШКОЛЬНИК Филипп</t>
  </si>
  <si>
    <t>БАЗАЕВ Артем</t>
  </si>
  <si>
    <t>ШИШКОВ Степан</t>
  </si>
  <si>
    <t>МАЛЬЦЕВ Даниил</t>
  </si>
  <si>
    <t>БОНДАРЕНКО Мирон</t>
  </si>
  <si>
    <t>ГРЕБЕНЮКОВ Никита</t>
  </si>
  <si>
    <t>МИХИН Кирилл</t>
  </si>
  <si>
    <t>УМЕРГАЛИН Артур</t>
  </si>
  <si>
    <t>ШЕЛЯГ Валерий</t>
  </si>
  <si>
    <t>АЛБУТКИН Илья</t>
  </si>
  <si>
    <t>НИКОЛАЕВ Егор</t>
  </si>
  <si>
    <t>ГРИГОРЬЕВ Александр</t>
  </si>
  <si>
    <t>ЛОЖКИН Дмитрий</t>
  </si>
  <si>
    <t>ДАНИЛЕНКО Александр</t>
  </si>
  <si>
    <t>ФИЛИМОШИН Роман</t>
  </si>
  <si>
    <t>ГАНЬЖИН Роман</t>
  </si>
  <si>
    <t>ЯКИМОВ Даниил</t>
  </si>
  <si>
    <t>КЕРНИЦКИЙ Максим</t>
  </si>
  <si>
    <t>САДЫКОВ Ильяс</t>
  </si>
  <si>
    <t>УСМАНОВ Линар</t>
  </si>
  <si>
    <t>СУДАРЕВ Тихон</t>
  </si>
  <si>
    <t>ЧУЛКОВ Алексей</t>
  </si>
  <si>
    <t>ГЕРГЕЛЬ Максим</t>
  </si>
  <si>
    <t>ВАХРУШЕВ Павел</t>
  </si>
  <si>
    <t>ИСЛАМОВ Илья</t>
  </si>
  <si>
    <t>ТРОНИН Михаил</t>
  </si>
  <si>
    <t>ГАФИЯТОВ Булат</t>
  </si>
  <si>
    <t>ЗИМИН Тимофей</t>
  </si>
  <si>
    <t>ГАЗИЗОВ Данил</t>
  </si>
  <si>
    <t>УСМАНОВ Динар</t>
  </si>
  <si>
    <t>ХАБИПОВ Дамир</t>
  </si>
  <si>
    <t>КУЗЬМИН Кирилл</t>
  </si>
  <si>
    <t>БУХАРОВ Антон</t>
  </si>
  <si>
    <t>ШУМИЛИН Егор</t>
  </si>
  <si>
    <t>СОТНИКОВ Никита</t>
  </si>
  <si>
    <t>ШМАТОВ Никита</t>
  </si>
  <si>
    <t>АСТРЕЛИН Дмитрий</t>
  </si>
  <si>
    <t>МАТРОСОВ Данис</t>
  </si>
  <si>
    <t>МИРГАЛЯУТДИНОВ Тимур</t>
  </si>
  <si>
    <t>КАЛИНИН Никита</t>
  </si>
  <si>
    <t>ЧИЧИЛАНОВ Владислав</t>
  </si>
  <si>
    <t>ЛОБЧУК Дмитрий</t>
  </si>
  <si>
    <t>НИСТРАТОВ Данила</t>
  </si>
  <si>
    <t>ТИШКИН Степан</t>
  </si>
  <si>
    <t>НОВОСЕЛОВ Николай</t>
  </si>
  <si>
    <t>МАЛЬГИН Дмитрий</t>
  </si>
  <si>
    <t>АЗНАГУЛОВ Данил</t>
  </si>
  <si>
    <t>БОРИСОВ Иван</t>
  </si>
  <si>
    <t>ГУЛЯЕВ Матвей</t>
  </si>
  <si>
    <t>ПОГОРЕЛОВ Георгий</t>
  </si>
  <si>
    <t>КОРОЛЕВ Никита</t>
  </si>
  <si>
    <t>Красноярский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</si>
</sst>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4" fontId="5" fillId="0" borderId="23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14" fontId="13" fillId="0" borderId="5" xfId="0" applyNumberFormat="1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165" fontId="13" fillId="0" borderId="3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5" fontId="13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horizontal="right" vertical="center"/>
    </xf>
    <xf numFmtId="2" fontId="13" fillId="0" borderId="5" xfId="0" applyNumberFormat="1" applyFont="1" applyBorder="1" applyAlignment="1">
      <alignment vertical="center"/>
    </xf>
    <xf numFmtId="2" fontId="16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6" fillId="0" borderId="2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6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2" fontId="15" fillId="0" borderId="2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3" fillId="0" borderId="18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67" fontId="5" fillId="0" borderId="3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6" fillId="2" borderId="33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3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3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3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3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142875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702468</xdr:colOff>
      <xdr:row>3</xdr:row>
      <xdr:rowOff>152400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0</xdr:row>
      <xdr:rowOff>76199</xdr:rowOff>
    </xdr:from>
    <xdr:to>
      <xdr:col>11</xdr:col>
      <xdr:colOff>838200</xdr:colOff>
      <xdr:row>5</xdr:row>
      <xdr:rowOff>9524</xdr:rowOff>
    </xdr:to>
    <xdr:pic>
      <xdr:nvPicPr>
        <xdr:cNvPr id="9" name="Рисунок 8" descr="Уф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29725" y="76199"/>
          <a:ext cx="7334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261938</xdr:colOff>
      <xdr:row>99</xdr:row>
      <xdr:rowOff>59531</xdr:rowOff>
    </xdr:from>
    <xdr:to>
      <xdr:col>6</xdr:col>
      <xdr:colOff>1071564</xdr:colOff>
      <xdr:row>102</xdr:row>
      <xdr:rowOff>119063</xdr:rowOff>
    </xdr:to>
    <xdr:pic>
      <xdr:nvPicPr>
        <xdr:cNvPr id="5" name="Рисунок 4" descr="Мухамадеев 0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67188" y="24360187"/>
          <a:ext cx="1404938" cy="559594"/>
        </a:xfrm>
        <a:prstGeom prst="rect">
          <a:avLst/>
        </a:prstGeom>
      </xdr:spPr>
    </xdr:pic>
    <xdr:clientData/>
  </xdr:twoCellAnchor>
  <xdr:twoCellAnchor editAs="oneCell">
    <xdr:from>
      <xdr:col>8</xdr:col>
      <xdr:colOff>821531</xdr:colOff>
      <xdr:row>99</xdr:row>
      <xdr:rowOff>95250</xdr:rowOff>
    </xdr:from>
    <xdr:to>
      <xdr:col>10</xdr:col>
      <xdr:colOff>852487</xdr:colOff>
      <xdr:row>103</xdr:row>
      <xdr:rowOff>94982</xdr:rowOff>
    </xdr:to>
    <xdr:pic>
      <xdr:nvPicPr>
        <xdr:cNvPr id="6" name="Рисунок 5" descr="Камилов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000" y="24395906"/>
          <a:ext cx="1685925" cy="666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106"/>
  <sheetViews>
    <sheetView tabSelected="1" view="pageBreakPreview" topLeftCell="A23" zoomScale="80" zoomScaleNormal="100" zoomScaleSheetLayoutView="80" workbookViewId="0">
      <selection activeCell="C33" sqref="C33"/>
    </sheetView>
  </sheetViews>
  <sheetFormatPr defaultColWidth="9.140625" defaultRowHeight="12.75" x14ac:dyDescent="0.2"/>
  <cols>
    <col min="1" max="1" width="7" style="1" customWidth="1"/>
    <col min="2" max="2" width="8.5703125" style="9" customWidth="1"/>
    <col min="3" max="3" width="14.5703125" style="9" customWidth="1"/>
    <col min="4" max="4" width="23" style="1" customWidth="1"/>
    <col min="5" max="5" width="10.7109375" style="39" customWidth="1"/>
    <col min="6" max="6" width="9" style="1" customWidth="1"/>
    <col min="7" max="7" width="25" style="1" customWidth="1"/>
    <col min="8" max="8" width="10.5703125" style="1" customWidth="1"/>
    <col min="9" max="9" width="13.42578125" style="58" customWidth="1"/>
    <col min="10" max="10" width="11.42578125" style="66" customWidth="1"/>
    <col min="11" max="11" width="14" style="66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customHeight="1" x14ac:dyDescent="0.2">
      <c r="A2" s="126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8.75" x14ac:dyDescent="0.2">
      <c r="A3" s="126" t="s">
        <v>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8.75" x14ac:dyDescent="0.2">
      <c r="A4" s="126" t="s">
        <v>46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7.5" customHeigh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s="2" customFormat="1" ht="28.5" x14ac:dyDescent="0.45">
      <c r="A6" s="133" t="s">
        <v>47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s="2" customFormat="1" ht="18" customHeight="1" x14ac:dyDescent="0.35">
      <c r="A7" s="125" t="s">
        <v>49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s="2" customFormat="1" ht="5.25" customHeight="1" thickBot="1" x14ac:dyDescent="0.25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</row>
    <row r="9" spans="1:12" ht="18" customHeight="1" thickTop="1" x14ac:dyDescent="0.2">
      <c r="A9" s="127" t="s">
        <v>42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ht="18" customHeight="1" x14ac:dyDescent="0.3">
      <c r="A10" s="147" t="s">
        <v>56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12" ht="19.5" customHeight="1" x14ac:dyDescent="0.3">
      <c r="A11" s="167" t="s">
        <v>64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9"/>
    </row>
    <row r="12" spans="1:12" ht="7.5" customHeight="1" x14ac:dyDescent="0.2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15.75" x14ac:dyDescent="0.2">
      <c r="A13" s="26" t="s">
        <v>55</v>
      </c>
      <c r="B13" s="15"/>
      <c r="C13" s="15"/>
      <c r="D13" s="75"/>
      <c r="E13" s="34"/>
      <c r="F13" s="4"/>
      <c r="G13" s="78" t="s">
        <v>66</v>
      </c>
      <c r="H13" s="4"/>
      <c r="I13" s="102"/>
      <c r="J13" s="101"/>
      <c r="K13" s="101"/>
      <c r="L13" s="22" t="s">
        <v>57</v>
      </c>
    </row>
    <row r="14" spans="1:12" ht="15.75" x14ac:dyDescent="0.2">
      <c r="A14" s="12" t="s">
        <v>65</v>
      </c>
      <c r="B14" s="8"/>
      <c r="C14" s="103"/>
      <c r="D14" s="76"/>
      <c r="E14" s="35"/>
      <c r="F14" s="5"/>
      <c r="G14" s="79" t="s">
        <v>67</v>
      </c>
      <c r="H14" s="5"/>
      <c r="I14" s="51"/>
      <c r="J14" s="59"/>
      <c r="K14" s="59"/>
      <c r="L14" s="23" t="s">
        <v>68</v>
      </c>
    </row>
    <row r="15" spans="1:12" ht="15" x14ac:dyDescent="0.2">
      <c r="A15" s="122" t="s">
        <v>9</v>
      </c>
      <c r="B15" s="123"/>
      <c r="C15" s="123"/>
      <c r="D15" s="123"/>
      <c r="E15" s="123"/>
      <c r="F15" s="123"/>
      <c r="G15" s="124"/>
      <c r="H15" s="170" t="s">
        <v>0</v>
      </c>
      <c r="I15" s="171"/>
      <c r="J15" s="171"/>
      <c r="K15" s="171"/>
      <c r="L15" s="172"/>
    </row>
    <row r="16" spans="1:12" ht="15.75" x14ac:dyDescent="0.2">
      <c r="A16" s="13" t="s">
        <v>15</v>
      </c>
      <c r="B16" s="10"/>
      <c r="C16" s="10"/>
      <c r="D16" s="7"/>
      <c r="E16" s="44"/>
      <c r="F16" s="7"/>
      <c r="G16" s="74"/>
      <c r="H16" s="27" t="s">
        <v>59</v>
      </c>
      <c r="I16" s="77"/>
      <c r="J16" s="60"/>
      <c r="K16" s="60"/>
      <c r="L16" s="14"/>
    </row>
    <row r="17" spans="1:15" ht="15.75" x14ac:dyDescent="0.2">
      <c r="A17" s="13" t="s">
        <v>16</v>
      </c>
      <c r="B17" s="10"/>
      <c r="C17" s="10"/>
      <c r="D17" s="6"/>
      <c r="E17" s="44"/>
      <c r="F17" s="6"/>
      <c r="G17" s="50" t="s">
        <v>53</v>
      </c>
      <c r="H17" s="27" t="s">
        <v>40</v>
      </c>
      <c r="I17" s="52"/>
      <c r="J17" s="60"/>
      <c r="K17" s="60"/>
      <c r="L17" s="25"/>
    </row>
    <row r="18" spans="1:15" ht="15.75" x14ac:dyDescent="0.2">
      <c r="A18" s="13" t="s">
        <v>17</v>
      </c>
      <c r="B18" s="10"/>
      <c r="C18" s="10"/>
      <c r="D18" s="6"/>
      <c r="E18" s="44"/>
      <c r="F18" s="6"/>
      <c r="G18" s="50" t="s">
        <v>54</v>
      </c>
      <c r="H18" s="27" t="s">
        <v>41</v>
      </c>
      <c r="I18" s="52"/>
      <c r="J18" s="60"/>
      <c r="K18" s="60"/>
      <c r="L18" s="25"/>
    </row>
    <row r="19" spans="1:15" ht="16.5" thickBot="1" x14ac:dyDescent="0.25">
      <c r="A19" s="104" t="s">
        <v>14</v>
      </c>
      <c r="B19" s="105"/>
      <c r="C19" s="105"/>
      <c r="D19" s="84"/>
      <c r="E19" s="106"/>
      <c r="G19" s="107" t="s">
        <v>60</v>
      </c>
      <c r="H19" s="43" t="s">
        <v>39</v>
      </c>
      <c r="I19" s="53"/>
      <c r="J19" s="61">
        <v>10</v>
      </c>
      <c r="K19" s="61"/>
      <c r="L19" s="45"/>
    </row>
    <row r="20" spans="1:15" ht="9.75" customHeight="1" thickTop="1" thickBot="1" x14ac:dyDescent="0.25">
      <c r="A20" s="72"/>
      <c r="B20" s="17"/>
      <c r="C20" s="17"/>
      <c r="D20" s="16"/>
      <c r="E20" s="33"/>
      <c r="F20" s="16"/>
      <c r="G20" s="16"/>
      <c r="I20" s="54"/>
      <c r="J20" s="62"/>
      <c r="K20" s="62"/>
      <c r="L20" s="73"/>
    </row>
    <row r="21" spans="1:15" s="3" customFormat="1" ht="21" customHeight="1" thickTop="1" x14ac:dyDescent="0.2">
      <c r="A21" s="162" t="s">
        <v>6</v>
      </c>
      <c r="B21" s="150" t="s">
        <v>11</v>
      </c>
      <c r="C21" s="150" t="s">
        <v>34</v>
      </c>
      <c r="D21" s="150" t="s">
        <v>1</v>
      </c>
      <c r="E21" s="152" t="s">
        <v>32</v>
      </c>
      <c r="F21" s="150" t="s">
        <v>8</v>
      </c>
      <c r="G21" s="150" t="s">
        <v>12</v>
      </c>
      <c r="H21" s="150" t="s">
        <v>7</v>
      </c>
      <c r="I21" s="156" t="s">
        <v>22</v>
      </c>
      <c r="J21" s="158" t="s">
        <v>19</v>
      </c>
      <c r="K21" s="160" t="s">
        <v>58</v>
      </c>
      <c r="L21" s="154" t="s">
        <v>13</v>
      </c>
    </row>
    <row r="22" spans="1:15" s="3" customFormat="1" ht="22.5" customHeight="1" x14ac:dyDescent="0.2">
      <c r="A22" s="163"/>
      <c r="B22" s="151"/>
      <c r="C22" s="151"/>
      <c r="D22" s="151"/>
      <c r="E22" s="153"/>
      <c r="F22" s="151"/>
      <c r="G22" s="151"/>
      <c r="H22" s="151"/>
      <c r="I22" s="157"/>
      <c r="J22" s="159"/>
      <c r="K22" s="161"/>
      <c r="L22" s="155"/>
      <c r="N22" s="81"/>
      <c r="O22" s="81"/>
    </row>
    <row r="23" spans="1:15" ht="21.75" customHeight="1" x14ac:dyDescent="0.2">
      <c r="A23" s="110">
        <v>1</v>
      </c>
      <c r="B23" s="111">
        <v>30</v>
      </c>
      <c r="C23" s="111">
        <v>10079259993</v>
      </c>
      <c r="D23" s="116" t="s">
        <v>78</v>
      </c>
      <c r="E23" s="120">
        <v>38576</v>
      </c>
      <c r="F23" s="85" t="s">
        <v>29</v>
      </c>
      <c r="G23" s="85" t="s">
        <v>20</v>
      </c>
      <c r="H23" s="108">
        <v>1.0348148148148148E-2</v>
      </c>
      <c r="I23" s="108">
        <f t="shared" ref="I23:I85" si="0">H23-$H$23</f>
        <v>0</v>
      </c>
      <c r="J23" s="109">
        <f>IFERROR($J$19*3600/(HOUR(H23)*3600+MINUTE(H23)*60+SECOND(H23)),"")</f>
        <v>40.268456375838923</v>
      </c>
      <c r="K23" s="86" t="s">
        <v>29</v>
      </c>
      <c r="L23" s="87"/>
      <c r="N23" s="91"/>
      <c r="O23" s="92"/>
    </row>
    <row r="24" spans="1:15" ht="21.75" customHeight="1" x14ac:dyDescent="0.2">
      <c r="A24" s="110">
        <v>2</v>
      </c>
      <c r="B24" s="111">
        <v>16</v>
      </c>
      <c r="C24" s="111">
        <v>10104924678</v>
      </c>
      <c r="D24" s="116" t="s">
        <v>79</v>
      </c>
      <c r="E24" s="120">
        <v>38740</v>
      </c>
      <c r="F24" s="85" t="s">
        <v>31</v>
      </c>
      <c r="G24" s="85" t="s">
        <v>38</v>
      </c>
      <c r="H24" s="108">
        <v>1.0458912037037036E-2</v>
      </c>
      <c r="I24" s="108">
        <f t="shared" si="0"/>
        <v>1.1076388888888768E-4</v>
      </c>
      <c r="J24" s="109">
        <f t="shared" ref="J24:J87" si="1">IFERROR($J$19*3600/(HOUR(H24)*3600+MINUTE(H24)*60+SECOND(H24)),"")</f>
        <v>39.823008849557525</v>
      </c>
      <c r="K24" s="86" t="s">
        <v>29</v>
      </c>
      <c r="L24" s="87"/>
      <c r="N24" s="91"/>
      <c r="O24" s="92"/>
    </row>
    <row r="25" spans="1:15" ht="21.75" customHeight="1" x14ac:dyDescent="0.2">
      <c r="A25" s="110">
        <v>3</v>
      </c>
      <c r="B25" s="111">
        <v>35</v>
      </c>
      <c r="C25" s="111">
        <v>10084395438</v>
      </c>
      <c r="D25" s="116" t="s">
        <v>80</v>
      </c>
      <c r="E25" s="120">
        <v>38364</v>
      </c>
      <c r="F25" s="85" t="s">
        <v>31</v>
      </c>
      <c r="G25" s="85" t="s">
        <v>20</v>
      </c>
      <c r="H25" s="108">
        <v>1.0468981481481482E-2</v>
      </c>
      <c r="I25" s="108">
        <f t="shared" si="0"/>
        <v>1.208333333333339E-4</v>
      </c>
      <c r="J25" s="109">
        <f t="shared" si="1"/>
        <v>39.77900552486188</v>
      </c>
      <c r="K25" s="86" t="s">
        <v>29</v>
      </c>
      <c r="L25" s="87"/>
      <c r="N25" s="91"/>
      <c r="O25" s="92"/>
    </row>
    <row r="26" spans="1:15" ht="21.75" customHeight="1" x14ac:dyDescent="0.2">
      <c r="A26" s="110">
        <v>4</v>
      </c>
      <c r="B26" s="111">
        <v>19</v>
      </c>
      <c r="C26" s="111">
        <v>10092621644</v>
      </c>
      <c r="D26" s="116" t="s">
        <v>81</v>
      </c>
      <c r="E26" s="120">
        <v>38404</v>
      </c>
      <c r="F26" s="85" t="s">
        <v>29</v>
      </c>
      <c r="G26" s="85" t="s">
        <v>48</v>
      </c>
      <c r="H26" s="108">
        <v>1.069375E-2</v>
      </c>
      <c r="I26" s="108">
        <f t="shared" si="0"/>
        <v>3.4560185185185215E-4</v>
      </c>
      <c r="J26" s="109">
        <f t="shared" si="1"/>
        <v>38.961038961038959</v>
      </c>
      <c r="K26" s="86" t="s">
        <v>29</v>
      </c>
      <c r="L26" s="87"/>
      <c r="N26" s="91"/>
      <c r="O26" s="92"/>
    </row>
    <row r="27" spans="1:15" ht="21.75" customHeight="1" x14ac:dyDescent="0.2">
      <c r="A27" s="110">
        <v>5</v>
      </c>
      <c r="B27" s="111">
        <v>31</v>
      </c>
      <c r="C27" s="111">
        <v>10080977301</v>
      </c>
      <c r="D27" s="116" t="s">
        <v>82</v>
      </c>
      <c r="E27" s="120">
        <v>38622</v>
      </c>
      <c r="F27" s="85" t="s">
        <v>29</v>
      </c>
      <c r="G27" s="85" t="s">
        <v>20</v>
      </c>
      <c r="H27" s="108">
        <v>1.0716319444444443E-2</v>
      </c>
      <c r="I27" s="108">
        <f t="shared" si="0"/>
        <v>3.6817129629629526E-4</v>
      </c>
      <c r="J27" s="109">
        <f t="shared" si="1"/>
        <v>38.876889848812098</v>
      </c>
      <c r="K27" s="86" t="s">
        <v>29</v>
      </c>
      <c r="L27" s="87"/>
      <c r="N27" s="91"/>
      <c r="O27" s="92"/>
    </row>
    <row r="28" spans="1:15" ht="21.75" customHeight="1" x14ac:dyDescent="0.2">
      <c r="A28" s="110">
        <v>6</v>
      </c>
      <c r="B28" s="111">
        <v>32</v>
      </c>
      <c r="C28" s="111">
        <v>10080358622</v>
      </c>
      <c r="D28" s="116" t="s">
        <v>83</v>
      </c>
      <c r="E28" s="120">
        <v>38421</v>
      </c>
      <c r="F28" s="85" t="s">
        <v>29</v>
      </c>
      <c r="G28" s="85" t="s">
        <v>20</v>
      </c>
      <c r="H28" s="108">
        <v>1.0768171296296298E-2</v>
      </c>
      <c r="I28" s="108">
        <f t="shared" si="0"/>
        <v>4.2002314814815027E-4</v>
      </c>
      <c r="J28" s="109">
        <f t="shared" si="1"/>
        <v>38.70967741935484</v>
      </c>
      <c r="K28" s="86" t="s">
        <v>29</v>
      </c>
      <c r="L28" s="87"/>
      <c r="N28" s="91"/>
      <c r="O28" s="92"/>
    </row>
    <row r="29" spans="1:15" ht="21.75" customHeight="1" x14ac:dyDescent="0.2">
      <c r="A29" s="110">
        <v>7</v>
      </c>
      <c r="B29" s="111">
        <v>29</v>
      </c>
      <c r="C29" s="111">
        <v>10077957971</v>
      </c>
      <c r="D29" s="116" t="s">
        <v>84</v>
      </c>
      <c r="E29" s="120">
        <v>38460</v>
      </c>
      <c r="F29" s="85" t="s">
        <v>29</v>
      </c>
      <c r="G29" s="85" t="s">
        <v>69</v>
      </c>
      <c r="H29" s="108">
        <v>1.0787847222222223E-2</v>
      </c>
      <c r="I29" s="108">
        <f t="shared" si="0"/>
        <v>4.3969907407407499E-4</v>
      </c>
      <c r="J29" s="109">
        <f t="shared" si="1"/>
        <v>38.626609442060087</v>
      </c>
      <c r="K29" s="86" t="s">
        <v>29</v>
      </c>
      <c r="L29" s="87"/>
      <c r="N29" s="91"/>
      <c r="O29" s="92"/>
    </row>
    <row r="30" spans="1:15" ht="21.75" customHeight="1" x14ac:dyDescent="0.2">
      <c r="A30" s="110">
        <v>8</v>
      </c>
      <c r="B30" s="111">
        <v>56</v>
      </c>
      <c r="C30" s="111">
        <v>10083179100</v>
      </c>
      <c r="D30" s="116" t="s">
        <v>85</v>
      </c>
      <c r="E30" s="120">
        <v>38534</v>
      </c>
      <c r="F30" s="85" t="s">
        <v>31</v>
      </c>
      <c r="G30" s="85" t="s">
        <v>37</v>
      </c>
      <c r="H30" s="108">
        <v>1.0793981481481481E-2</v>
      </c>
      <c r="I30" s="108">
        <f t="shared" si="0"/>
        <v>4.458333333333328E-4</v>
      </c>
      <c r="J30" s="109">
        <f t="shared" si="1"/>
        <v>38.585209003215432</v>
      </c>
      <c r="K30" s="86" t="s">
        <v>29</v>
      </c>
      <c r="L30" s="87"/>
      <c r="N30" s="91"/>
      <c r="O30" s="92"/>
    </row>
    <row r="31" spans="1:15" ht="21.75" customHeight="1" x14ac:dyDescent="0.2">
      <c r="A31" s="110">
        <v>9</v>
      </c>
      <c r="B31" s="111">
        <v>39</v>
      </c>
      <c r="C31" s="111">
        <v>10081049544</v>
      </c>
      <c r="D31" s="116" t="s">
        <v>86</v>
      </c>
      <c r="E31" s="120">
        <v>38397</v>
      </c>
      <c r="F31" s="85" t="s">
        <v>29</v>
      </c>
      <c r="G31" s="85" t="s">
        <v>73</v>
      </c>
      <c r="H31" s="108">
        <v>1.0810185185185185E-2</v>
      </c>
      <c r="I31" s="108">
        <f t="shared" si="0"/>
        <v>4.6203703703703684E-4</v>
      </c>
      <c r="J31" s="109">
        <f t="shared" si="1"/>
        <v>38.54389721627409</v>
      </c>
      <c r="K31" s="86" t="s">
        <v>29</v>
      </c>
      <c r="L31" s="87"/>
      <c r="N31" s="91"/>
      <c r="O31" s="92"/>
    </row>
    <row r="32" spans="1:15" ht="21.75" customHeight="1" x14ac:dyDescent="0.2">
      <c r="A32" s="110">
        <v>10</v>
      </c>
      <c r="B32" s="111">
        <v>41</v>
      </c>
      <c r="C32" s="111">
        <v>10091409447</v>
      </c>
      <c r="D32" s="116" t="s">
        <v>87</v>
      </c>
      <c r="E32" s="120">
        <v>38466</v>
      </c>
      <c r="F32" s="85" t="s">
        <v>31</v>
      </c>
      <c r="G32" s="85" t="s">
        <v>36</v>
      </c>
      <c r="H32" s="108">
        <v>1.0838078703703702E-2</v>
      </c>
      <c r="I32" s="108">
        <f t="shared" si="0"/>
        <v>4.8993055555555422E-4</v>
      </c>
      <c r="J32" s="109">
        <f t="shared" si="1"/>
        <v>38.46153846153846</v>
      </c>
      <c r="K32" s="86" t="s">
        <v>29</v>
      </c>
      <c r="L32" s="87"/>
      <c r="N32" s="91"/>
      <c r="O32" s="92"/>
    </row>
    <row r="33" spans="1:15" ht="21.75" customHeight="1" x14ac:dyDescent="0.2">
      <c r="A33" s="110">
        <v>11</v>
      </c>
      <c r="B33" s="111">
        <v>14</v>
      </c>
      <c r="C33" s="111">
        <v>10114922853</v>
      </c>
      <c r="D33" s="116" t="s">
        <v>88</v>
      </c>
      <c r="E33" s="120">
        <v>38876</v>
      </c>
      <c r="F33" s="85" t="s">
        <v>31</v>
      </c>
      <c r="G33" s="85" t="s">
        <v>38</v>
      </c>
      <c r="H33" s="108">
        <v>1.0919560185185187E-2</v>
      </c>
      <c r="I33" s="108">
        <f t="shared" si="0"/>
        <v>5.7141203703703868E-4</v>
      </c>
      <c r="J33" s="109">
        <f t="shared" si="1"/>
        <v>38.176033934252388</v>
      </c>
      <c r="K33" s="86" t="s">
        <v>29</v>
      </c>
      <c r="L33" s="87"/>
      <c r="N33" s="91"/>
      <c r="O33" s="92"/>
    </row>
    <row r="34" spans="1:15" ht="21.75" customHeight="1" x14ac:dyDescent="0.2">
      <c r="A34" s="110">
        <v>12</v>
      </c>
      <c r="B34" s="111">
        <v>17</v>
      </c>
      <c r="C34" s="111">
        <v>10104898410</v>
      </c>
      <c r="D34" s="116" t="s">
        <v>89</v>
      </c>
      <c r="E34" s="120">
        <v>39306</v>
      </c>
      <c r="F34" s="85" t="s">
        <v>61</v>
      </c>
      <c r="G34" s="85" t="s">
        <v>38</v>
      </c>
      <c r="H34" s="108">
        <v>1.0930439814814815E-2</v>
      </c>
      <c r="I34" s="108">
        <f t="shared" si="0"/>
        <v>5.8229166666666672E-4</v>
      </c>
      <c r="J34" s="109">
        <f t="shared" si="1"/>
        <v>38.135593220338983</v>
      </c>
      <c r="K34" s="86"/>
      <c r="L34" s="87"/>
      <c r="N34" s="91"/>
      <c r="O34" s="92"/>
    </row>
    <row r="35" spans="1:15" ht="21.75" customHeight="1" x14ac:dyDescent="0.2">
      <c r="A35" s="110">
        <v>13</v>
      </c>
      <c r="B35" s="111">
        <v>20</v>
      </c>
      <c r="C35" s="111">
        <v>10108865205</v>
      </c>
      <c r="D35" s="116" t="s">
        <v>90</v>
      </c>
      <c r="E35" s="120">
        <v>38957</v>
      </c>
      <c r="F35" s="85" t="s">
        <v>29</v>
      </c>
      <c r="G35" s="85" t="s">
        <v>48</v>
      </c>
      <c r="H35" s="108">
        <v>1.0970370370370368E-2</v>
      </c>
      <c r="I35" s="108">
        <f t="shared" si="0"/>
        <v>6.2222222222222019E-4</v>
      </c>
      <c r="J35" s="109">
        <f t="shared" si="1"/>
        <v>37.974683544303801</v>
      </c>
      <c r="K35" s="86"/>
      <c r="L35" s="87"/>
      <c r="N35" s="91"/>
      <c r="O35" s="92"/>
    </row>
    <row r="36" spans="1:15" ht="21.75" customHeight="1" x14ac:dyDescent="0.2">
      <c r="A36" s="110">
        <v>14</v>
      </c>
      <c r="B36" s="111">
        <v>15</v>
      </c>
      <c r="C36" s="111">
        <v>10104991871</v>
      </c>
      <c r="D36" s="116" t="s">
        <v>91</v>
      </c>
      <c r="E36" s="120">
        <v>39000</v>
      </c>
      <c r="F36" s="85" t="s">
        <v>31</v>
      </c>
      <c r="G36" s="85" t="s">
        <v>38</v>
      </c>
      <c r="H36" s="108">
        <v>1.0975578703703704E-2</v>
      </c>
      <c r="I36" s="108">
        <f t="shared" si="0"/>
        <v>6.2743055555555642E-4</v>
      </c>
      <c r="J36" s="109">
        <f t="shared" si="1"/>
        <v>37.974683544303801</v>
      </c>
      <c r="K36" s="86"/>
      <c r="L36" s="87"/>
      <c r="N36" s="91"/>
      <c r="O36" s="92"/>
    </row>
    <row r="37" spans="1:15" ht="21.75" customHeight="1" x14ac:dyDescent="0.2">
      <c r="A37" s="110">
        <v>15</v>
      </c>
      <c r="B37" s="111">
        <v>38</v>
      </c>
      <c r="C37" s="111">
        <v>10106931770</v>
      </c>
      <c r="D37" s="116" t="s">
        <v>92</v>
      </c>
      <c r="E37" s="120">
        <v>38822</v>
      </c>
      <c r="F37" s="85" t="s">
        <v>31</v>
      </c>
      <c r="G37" s="85" t="s">
        <v>20</v>
      </c>
      <c r="H37" s="108">
        <v>1.1043402777777779E-2</v>
      </c>
      <c r="I37" s="108">
        <f t="shared" si="0"/>
        <v>6.9525462962963074E-4</v>
      </c>
      <c r="J37" s="109">
        <f t="shared" si="1"/>
        <v>37.735849056603776</v>
      </c>
      <c r="K37" s="86"/>
      <c r="L37" s="87"/>
      <c r="N37" s="91"/>
      <c r="O37" s="92"/>
    </row>
    <row r="38" spans="1:15" ht="21.75" customHeight="1" x14ac:dyDescent="0.2">
      <c r="A38" s="110">
        <v>16</v>
      </c>
      <c r="B38" s="111">
        <v>66</v>
      </c>
      <c r="C38" s="111">
        <v>10082231732</v>
      </c>
      <c r="D38" s="116" t="s">
        <v>93</v>
      </c>
      <c r="E38" s="120">
        <v>38437</v>
      </c>
      <c r="F38" s="85" t="s">
        <v>29</v>
      </c>
      <c r="G38" s="85" t="s">
        <v>70</v>
      </c>
      <c r="H38" s="108">
        <v>1.1253703703703703E-2</v>
      </c>
      <c r="I38" s="108">
        <f t="shared" si="0"/>
        <v>9.0555555555555528E-4</v>
      </c>
      <c r="J38" s="109">
        <f t="shared" si="1"/>
        <v>37.037037037037038</v>
      </c>
      <c r="K38" s="86"/>
      <c r="L38" s="87"/>
      <c r="N38" s="91"/>
      <c r="O38" s="92"/>
    </row>
    <row r="39" spans="1:15" ht="21.75" customHeight="1" x14ac:dyDescent="0.2">
      <c r="A39" s="110">
        <v>17</v>
      </c>
      <c r="B39" s="111">
        <v>2</v>
      </c>
      <c r="C39" s="111">
        <v>10078945452</v>
      </c>
      <c r="D39" s="116" t="s">
        <v>94</v>
      </c>
      <c r="E39" s="120">
        <v>38419</v>
      </c>
      <c r="F39" s="85" t="s">
        <v>29</v>
      </c>
      <c r="G39" s="85" t="s">
        <v>52</v>
      </c>
      <c r="H39" s="108">
        <v>1.1294328703703704E-2</v>
      </c>
      <c r="I39" s="108">
        <f t="shared" si="0"/>
        <v>9.4618055555555601E-4</v>
      </c>
      <c r="J39" s="109">
        <f t="shared" si="1"/>
        <v>36.885245901639344</v>
      </c>
      <c r="K39" s="86"/>
      <c r="L39" s="87"/>
      <c r="N39" s="91"/>
      <c r="O39" s="92"/>
    </row>
    <row r="40" spans="1:15" ht="21.75" customHeight="1" x14ac:dyDescent="0.2">
      <c r="A40" s="110">
        <v>18</v>
      </c>
      <c r="B40" s="111">
        <v>45</v>
      </c>
      <c r="C40" s="111">
        <v>10089713462</v>
      </c>
      <c r="D40" s="116" t="s">
        <v>95</v>
      </c>
      <c r="E40" s="120">
        <v>38701</v>
      </c>
      <c r="F40" s="85" t="s">
        <v>31</v>
      </c>
      <c r="G40" s="85" t="s">
        <v>36</v>
      </c>
      <c r="H40" s="108">
        <v>1.1340972222222223E-2</v>
      </c>
      <c r="I40" s="108">
        <f t="shared" si="0"/>
        <v>9.9282407407407479E-4</v>
      </c>
      <c r="J40" s="109">
        <f t="shared" si="1"/>
        <v>36.734693877551024</v>
      </c>
      <c r="K40" s="86"/>
      <c r="L40" s="87"/>
      <c r="N40" s="91"/>
      <c r="O40" s="92"/>
    </row>
    <row r="41" spans="1:15" ht="21.75" customHeight="1" x14ac:dyDescent="0.2">
      <c r="A41" s="110">
        <v>19</v>
      </c>
      <c r="B41" s="111">
        <v>34</v>
      </c>
      <c r="C41" s="111">
        <v>10105838603</v>
      </c>
      <c r="D41" s="116" t="s">
        <v>96</v>
      </c>
      <c r="E41" s="120">
        <v>38452</v>
      </c>
      <c r="F41" s="85" t="s">
        <v>29</v>
      </c>
      <c r="G41" s="85" t="s">
        <v>20</v>
      </c>
      <c r="H41" s="108">
        <v>1.1342245370370369E-2</v>
      </c>
      <c r="I41" s="108">
        <f t="shared" si="0"/>
        <v>9.9409722222222087E-4</v>
      </c>
      <c r="J41" s="109">
        <f t="shared" si="1"/>
        <v>36.734693877551024</v>
      </c>
      <c r="K41" s="86"/>
      <c r="L41" s="87"/>
      <c r="N41" s="91"/>
      <c r="O41" s="92"/>
    </row>
    <row r="42" spans="1:15" ht="21.75" customHeight="1" x14ac:dyDescent="0.2">
      <c r="A42" s="110">
        <v>20</v>
      </c>
      <c r="B42" s="111">
        <v>33</v>
      </c>
      <c r="C42" s="111">
        <v>10105861740</v>
      </c>
      <c r="D42" s="116" t="s">
        <v>97</v>
      </c>
      <c r="E42" s="120">
        <v>38495</v>
      </c>
      <c r="F42" s="85" t="s">
        <v>29</v>
      </c>
      <c r="G42" s="85" t="s">
        <v>20</v>
      </c>
      <c r="H42" s="108">
        <v>1.1354282407407407E-2</v>
      </c>
      <c r="I42" s="108">
        <f t="shared" si="0"/>
        <v>1.0061342592592587E-3</v>
      </c>
      <c r="J42" s="109">
        <f t="shared" si="1"/>
        <v>36.697247706422019</v>
      </c>
      <c r="K42" s="86"/>
      <c r="L42" s="87"/>
      <c r="N42" s="91"/>
      <c r="O42" s="92"/>
    </row>
    <row r="43" spans="1:15" ht="21.75" customHeight="1" x14ac:dyDescent="0.2">
      <c r="A43" s="110">
        <v>21</v>
      </c>
      <c r="B43" s="111">
        <v>69</v>
      </c>
      <c r="C43" s="111">
        <v>10083942972</v>
      </c>
      <c r="D43" s="116" t="s">
        <v>98</v>
      </c>
      <c r="E43" s="120">
        <v>38424</v>
      </c>
      <c r="F43" s="85" t="s">
        <v>29</v>
      </c>
      <c r="G43" s="85" t="s">
        <v>70</v>
      </c>
      <c r="H43" s="108">
        <v>1.138738425925926E-2</v>
      </c>
      <c r="I43" s="108">
        <f t="shared" si="0"/>
        <v>1.0392361111111123E-3</v>
      </c>
      <c r="J43" s="109">
        <f t="shared" si="1"/>
        <v>36.585365853658537</v>
      </c>
      <c r="K43" s="86"/>
      <c r="L43" s="87"/>
      <c r="N43" s="91"/>
      <c r="O43" s="92"/>
    </row>
    <row r="44" spans="1:15" ht="21.75" customHeight="1" x14ac:dyDescent="0.2">
      <c r="A44" s="110">
        <v>22</v>
      </c>
      <c r="B44" s="111">
        <v>9</v>
      </c>
      <c r="C44" s="111">
        <v>10104993184</v>
      </c>
      <c r="D44" s="116" t="s">
        <v>99</v>
      </c>
      <c r="E44" s="120">
        <v>38920</v>
      </c>
      <c r="F44" s="85" t="s">
        <v>61</v>
      </c>
      <c r="G44" s="85" t="s">
        <v>38</v>
      </c>
      <c r="H44" s="108">
        <v>1.1403819444444447E-2</v>
      </c>
      <c r="I44" s="108">
        <f t="shared" si="0"/>
        <v>1.0556712962962993E-3</v>
      </c>
      <c r="J44" s="109">
        <f t="shared" si="1"/>
        <v>36.548223350253807</v>
      </c>
      <c r="K44" s="86"/>
      <c r="L44" s="87"/>
      <c r="N44" s="91"/>
      <c r="O44" s="92"/>
    </row>
    <row r="45" spans="1:15" ht="21.75" customHeight="1" x14ac:dyDescent="0.2">
      <c r="A45" s="110">
        <v>23</v>
      </c>
      <c r="B45" s="111">
        <v>55</v>
      </c>
      <c r="C45" s="111">
        <v>10083179096</v>
      </c>
      <c r="D45" s="116" t="s">
        <v>100</v>
      </c>
      <c r="E45" s="120">
        <v>38485</v>
      </c>
      <c r="F45" s="85" t="s">
        <v>61</v>
      </c>
      <c r="G45" s="85" t="s">
        <v>37</v>
      </c>
      <c r="H45" s="108">
        <v>1.140486111111111E-2</v>
      </c>
      <c r="I45" s="108">
        <f t="shared" si="0"/>
        <v>1.0567129629629624E-3</v>
      </c>
      <c r="J45" s="109">
        <f t="shared" si="1"/>
        <v>36.548223350253807</v>
      </c>
      <c r="K45" s="86"/>
      <c r="L45" s="87"/>
      <c r="N45" s="91"/>
      <c r="O45" s="92"/>
    </row>
    <row r="46" spans="1:15" ht="21.75" customHeight="1" x14ac:dyDescent="0.2">
      <c r="A46" s="110">
        <v>24</v>
      </c>
      <c r="B46" s="111">
        <v>21</v>
      </c>
      <c r="C46" s="111">
        <v>10081412080</v>
      </c>
      <c r="D46" s="116" t="s">
        <v>101</v>
      </c>
      <c r="E46" s="120">
        <v>38630</v>
      </c>
      <c r="F46" s="85" t="s">
        <v>29</v>
      </c>
      <c r="G46" s="85" t="s">
        <v>48</v>
      </c>
      <c r="H46" s="108">
        <v>1.1411921296296297E-2</v>
      </c>
      <c r="I46" s="108">
        <f t="shared" si="0"/>
        <v>1.0637731481481488E-3</v>
      </c>
      <c r="J46" s="109">
        <f t="shared" si="1"/>
        <v>36.511156186612574</v>
      </c>
      <c r="K46" s="86"/>
      <c r="L46" s="87"/>
      <c r="N46" s="91"/>
      <c r="O46" s="92"/>
    </row>
    <row r="47" spans="1:15" ht="21.75" customHeight="1" x14ac:dyDescent="0.2">
      <c r="A47" s="110">
        <v>25</v>
      </c>
      <c r="B47" s="111">
        <v>46</v>
      </c>
      <c r="C47" s="111">
        <v>10091419652</v>
      </c>
      <c r="D47" s="116" t="s">
        <v>102</v>
      </c>
      <c r="E47" s="120">
        <v>38477</v>
      </c>
      <c r="F47" s="85" t="s">
        <v>31</v>
      </c>
      <c r="G47" s="85" t="s">
        <v>36</v>
      </c>
      <c r="H47" s="108">
        <v>1.1445023148148147E-2</v>
      </c>
      <c r="I47" s="108">
        <f t="shared" si="0"/>
        <v>1.0968749999999989E-3</v>
      </c>
      <c r="J47" s="109">
        <f t="shared" si="1"/>
        <v>36.400404448938325</v>
      </c>
      <c r="K47" s="86"/>
      <c r="L47" s="87"/>
      <c r="N47" s="91"/>
      <c r="O47" s="92"/>
    </row>
    <row r="48" spans="1:15" ht="21.75" customHeight="1" x14ac:dyDescent="0.2">
      <c r="A48" s="110">
        <v>26</v>
      </c>
      <c r="B48" s="111">
        <v>49</v>
      </c>
      <c r="C48" s="111">
        <v>10104337224</v>
      </c>
      <c r="D48" s="116" t="s">
        <v>103</v>
      </c>
      <c r="E48" s="120">
        <v>38457</v>
      </c>
      <c r="F48" s="85" t="s">
        <v>29</v>
      </c>
      <c r="G48" s="85" t="s">
        <v>143</v>
      </c>
      <c r="H48" s="108">
        <v>1.1462962962962965E-2</v>
      </c>
      <c r="I48" s="108">
        <f t="shared" si="0"/>
        <v>1.1148148148148167E-3</v>
      </c>
      <c r="J48" s="109">
        <f t="shared" si="1"/>
        <v>36.363636363636367</v>
      </c>
      <c r="K48" s="86"/>
      <c r="L48" s="87"/>
      <c r="N48" s="91"/>
      <c r="O48" s="92"/>
    </row>
    <row r="49" spans="1:15" ht="21.75" customHeight="1" x14ac:dyDescent="0.2">
      <c r="A49" s="110">
        <v>27</v>
      </c>
      <c r="B49" s="111">
        <v>44</v>
      </c>
      <c r="C49" s="111">
        <v>10075127692</v>
      </c>
      <c r="D49" s="116" t="s">
        <v>104</v>
      </c>
      <c r="E49" s="120">
        <v>38666</v>
      </c>
      <c r="F49" s="85" t="s">
        <v>29</v>
      </c>
      <c r="G49" s="85" t="s">
        <v>36</v>
      </c>
      <c r="H49" s="108">
        <v>1.1485763888888889E-2</v>
      </c>
      <c r="I49" s="108">
        <f t="shared" si="0"/>
        <v>1.1376157407407411E-3</v>
      </c>
      <c r="J49" s="109">
        <f t="shared" si="1"/>
        <v>36.29032258064516</v>
      </c>
      <c r="K49" s="86"/>
      <c r="L49" s="87"/>
      <c r="N49" s="91"/>
      <c r="O49" s="92"/>
    </row>
    <row r="50" spans="1:15" ht="21.75" customHeight="1" x14ac:dyDescent="0.2">
      <c r="A50" s="110">
        <v>28</v>
      </c>
      <c r="B50" s="111">
        <v>50</v>
      </c>
      <c r="C50" s="111">
        <v>10103716020</v>
      </c>
      <c r="D50" s="116" t="s">
        <v>105</v>
      </c>
      <c r="E50" s="120">
        <v>38778</v>
      </c>
      <c r="F50" s="85" t="s">
        <v>61</v>
      </c>
      <c r="G50" s="85" t="s">
        <v>71</v>
      </c>
      <c r="H50" s="108">
        <v>1.1500462962962962E-2</v>
      </c>
      <c r="I50" s="108">
        <f t="shared" si="0"/>
        <v>1.1523148148148143E-3</v>
      </c>
      <c r="J50" s="109">
        <f t="shared" si="1"/>
        <v>36.217303822937623</v>
      </c>
      <c r="K50" s="86"/>
      <c r="L50" s="87"/>
      <c r="N50" s="91"/>
      <c r="O50" s="92"/>
    </row>
    <row r="51" spans="1:15" ht="21.75" customHeight="1" x14ac:dyDescent="0.2">
      <c r="A51" s="110">
        <v>29</v>
      </c>
      <c r="B51" s="111">
        <v>67</v>
      </c>
      <c r="C51" s="111">
        <v>10082232035</v>
      </c>
      <c r="D51" s="116" t="s">
        <v>106</v>
      </c>
      <c r="E51" s="120">
        <v>38558</v>
      </c>
      <c r="F51" s="85" t="s">
        <v>29</v>
      </c>
      <c r="G51" s="85" t="s">
        <v>70</v>
      </c>
      <c r="H51" s="108">
        <v>1.1507291666666667E-2</v>
      </c>
      <c r="I51" s="108">
        <f t="shared" si="0"/>
        <v>1.1591435185185194E-3</v>
      </c>
      <c r="J51" s="109">
        <f t="shared" si="1"/>
        <v>36.217303822937623</v>
      </c>
      <c r="K51" s="86"/>
      <c r="L51" s="87"/>
      <c r="N51" s="91"/>
      <c r="O51" s="92"/>
    </row>
    <row r="52" spans="1:15" ht="21.75" customHeight="1" x14ac:dyDescent="0.2">
      <c r="A52" s="110">
        <v>30</v>
      </c>
      <c r="B52" s="111">
        <v>64</v>
      </c>
      <c r="C52" s="111">
        <v>10095640465</v>
      </c>
      <c r="D52" s="116" t="s">
        <v>107</v>
      </c>
      <c r="E52" s="120">
        <v>38757</v>
      </c>
      <c r="F52" s="85" t="s">
        <v>62</v>
      </c>
      <c r="G52" s="85" t="s">
        <v>51</v>
      </c>
      <c r="H52" s="108">
        <v>1.1539351851851851E-2</v>
      </c>
      <c r="I52" s="108">
        <f t="shared" si="0"/>
        <v>1.191203703703703E-3</v>
      </c>
      <c r="J52" s="109">
        <f t="shared" si="1"/>
        <v>36.108324974924777</v>
      </c>
      <c r="K52" s="86"/>
      <c r="L52" s="87"/>
      <c r="N52" s="91"/>
      <c r="O52" s="92"/>
    </row>
    <row r="53" spans="1:15" ht="21.75" customHeight="1" x14ac:dyDescent="0.2">
      <c r="A53" s="110">
        <v>31</v>
      </c>
      <c r="B53" s="111">
        <v>48</v>
      </c>
      <c r="C53" s="111">
        <v>10115080982</v>
      </c>
      <c r="D53" s="116" t="s">
        <v>108</v>
      </c>
      <c r="E53" s="120">
        <v>38780</v>
      </c>
      <c r="F53" s="85" t="s">
        <v>31</v>
      </c>
      <c r="G53" s="85" t="s">
        <v>36</v>
      </c>
      <c r="H53" s="108">
        <v>1.1546412037037037E-2</v>
      </c>
      <c r="I53" s="108">
        <f t="shared" si="0"/>
        <v>1.1982638888888893E-3</v>
      </c>
      <c r="J53" s="109">
        <f t="shared" si="1"/>
        <v>36.072144288577157</v>
      </c>
      <c r="K53" s="86"/>
      <c r="L53" s="87"/>
      <c r="N53" s="91"/>
      <c r="O53" s="92"/>
    </row>
    <row r="54" spans="1:15" ht="21.75" customHeight="1" x14ac:dyDescent="0.2">
      <c r="A54" s="110">
        <v>32</v>
      </c>
      <c r="B54" s="111">
        <v>37</v>
      </c>
      <c r="C54" s="111">
        <v>10092183326</v>
      </c>
      <c r="D54" s="116" t="s">
        <v>109</v>
      </c>
      <c r="E54" s="120">
        <v>38983</v>
      </c>
      <c r="F54" s="85" t="s">
        <v>31</v>
      </c>
      <c r="G54" s="85" t="s">
        <v>20</v>
      </c>
      <c r="H54" s="108">
        <v>1.1591203703703703E-2</v>
      </c>
      <c r="I54" s="108">
        <f t="shared" si="0"/>
        <v>1.2430555555555545E-3</v>
      </c>
      <c r="J54" s="109">
        <f t="shared" si="1"/>
        <v>35.964035964035965</v>
      </c>
      <c r="K54" s="86"/>
      <c r="L54" s="87"/>
      <c r="N54" s="91"/>
      <c r="O54" s="92"/>
    </row>
    <row r="55" spans="1:15" ht="21.75" customHeight="1" x14ac:dyDescent="0.2">
      <c r="A55" s="110">
        <v>33</v>
      </c>
      <c r="B55" s="111">
        <v>62</v>
      </c>
      <c r="C55" s="111">
        <v>10092779066</v>
      </c>
      <c r="D55" s="116" t="s">
        <v>110</v>
      </c>
      <c r="E55" s="120">
        <v>38980</v>
      </c>
      <c r="F55" s="85" t="s">
        <v>61</v>
      </c>
      <c r="G55" s="85" t="s">
        <v>51</v>
      </c>
      <c r="H55" s="108">
        <v>1.1639467592592594E-2</v>
      </c>
      <c r="I55" s="108">
        <f t="shared" si="0"/>
        <v>1.2913194444444456E-3</v>
      </c>
      <c r="J55" s="109">
        <f t="shared" si="1"/>
        <v>35.785288270377734</v>
      </c>
      <c r="K55" s="86"/>
      <c r="L55" s="87"/>
      <c r="N55" s="91"/>
      <c r="O55" s="92"/>
    </row>
    <row r="56" spans="1:15" ht="21.75" customHeight="1" x14ac:dyDescent="0.2">
      <c r="A56" s="110">
        <v>34</v>
      </c>
      <c r="B56" s="111">
        <v>11</v>
      </c>
      <c r="C56" s="111">
        <v>10104991770</v>
      </c>
      <c r="D56" s="116" t="s">
        <v>111</v>
      </c>
      <c r="E56" s="120">
        <v>38882</v>
      </c>
      <c r="F56" s="85" t="s">
        <v>31</v>
      </c>
      <c r="G56" s="85" t="s">
        <v>38</v>
      </c>
      <c r="H56" s="108">
        <v>1.1679282407407407E-2</v>
      </c>
      <c r="I56" s="108">
        <f t="shared" si="0"/>
        <v>1.3311342592592593E-3</v>
      </c>
      <c r="J56" s="109">
        <f t="shared" si="1"/>
        <v>35.678889990089196</v>
      </c>
      <c r="K56" s="86"/>
      <c r="L56" s="87"/>
      <c r="N56" s="91"/>
      <c r="O56" s="92"/>
    </row>
    <row r="57" spans="1:15" ht="21.75" customHeight="1" x14ac:dyDescent="0.2">
      <c r="A57" s="110">
        <v>35</v>
      </c>
      <c r="B57" s="111">
        <v>59</v>
      </c>
      <c r="C57" s="111">
        <v>10082472717</v>
      </c>
      <c r="D57" s="116" t="s">
        <v>112</v>
      </c>
      <c r="E57" s="120">
        <v>38448</v>
      </c>
      <c r="F57" s="85" t="s">
        <v>31</v>
      </c>
      <c r="G57" s="85" t="s">
        <v>51</v>
      </c>
      <c r="H57" s="108">
        <v>1.1707754629629629E-2</v>
      </c>
      <c r="I57" s="108">
        <f t="shared" si="0"/>
        <v>1.3596064814814807E-3</v>
      </c>
      <c r="J57" s="109">
        <f t="shared" si="1"/>
        <v>35.573122529644266</v>
      </c>
      <c r="K57" s="86"/>
      <c r="L57" s="87"/>
      <c r="N57" s="91"/>
      <c r="O57" s="92"/>
    </row>
    <row r="58" spans="1:15" ht="21.75" customHeight="1" x14ac:dyDescent="0.2">
      <c r="A58" s="110">
        <v>36</v>
      </c>
      <c r="B58" s="111">
        <v>68</v>
      </c>
      <c r="C58" s="111">
        <v>10082231934</v>
      </c>
      <c r="D58" s="116" t="s">
        <v>113</v>
      </c>
      <c r="E58" s="120">
        <v>38705</v>
      </c>
      <c r="F58" s="85" t="s">
        <v>31</v>
      </c>
      <c r="G58" s="85" t="s">
        <v>70</v>
      </c>
      <c r="H58" s="108">
        <v>1.1720949074074073E-2</v>
      </c>
      <c r="I58" s="108">
        <f t="shared" si="0"/>
        <v>1.3728009259259249E-3</v>
      </c>
      <c r="J58" s="109">
        <f t="shared" si="1"/>
        <v>35.538005923000988</v>
      </c>
      <c r="K58" s="86"/>
      <c r="L58" s="87"/>
      <c r="N58" s="91"/>
      <c r="O58" s="92"/>
    </row>
    <row r="59" spans="1:15" ht="21.75" customHeight="1" x14ac:dyDescent="0.2">
      <c r="A59" s="110">
        <v>37</v>
      </c>
      <c r="B59" s="111">
        <v>57</v>
      </c>
      <c r="C59" s="111">
        <v>10083185867</v>
      </c>
      <c r="D59" s="116" t="s">
        <v>114</v>
      </c>
      <c r="E59" s="120">
        <v>38682</v>
      </c>
      <c r="F59" s="85" t="s">
        <v>61</v>
      </c>
      <c r="G59" s="85" t="s">
        <v>37</v>
      </c>
      <c r="H59" s="108">
        <v>1.1732175925925925E-2</v>
      </c>
      <c r="I59" s="108">
        <f t="shared" si="0"/>
        <v>1.3840277777777774E-3</v>
      </c>
      <c r="J59" s="109">
        <f t="shared" si="1"/>
        <v>35.502958579881657</v>
      </c>
      <c r="K59" s="86"/>
      <c r="L59" s="87"/>
      <c r="N59" s="91"/>
      <c r="O59" s="92"/>
    </row>
    <row r="60" spans="1:15" ht="21.75" customHeight="1" x14ac:dyDescent="0.2">
      <c r="A60" s="110">
        <v>38</v>
      </c>
      <c r="B60" s="111">
        <v>40</v>
      </c>
      <c r="C60" s="111">
        <v>10108800436</v>
      </c>
      <c r="D60" s="116" t="s">
        <v>115</v>
      </c>
      <c r="E60" s="120">
        <v>38416</v>
      </c>
      <c r="F60" s="85" t="s">
        <v>31</v>
      </c>
      <c r="G60" s="85" t="s">
        <v>36</v>
      </c>
      <c r="H60" s="108">
        <v>1.1737384259259258E-2</v>
      </c>
      <c r="I60" s="108">
        <f t="shared" si="0"/>
        <v>1.3892361111111102E-3</v>
      </c>
      <c r="J60" s="109">
        <f t="shared" si="1"/>
        <v>35.502958579881657</v>
      </c>
      <c r="K60" s="86"/>
      <c r="L60" s="87"/>
      <c r="N60" s="91"/>
      <c r="O60" s="92"/>
    </row>
    <row r="61" spans="1:15" ht="21.75" customHeight="1" x14ac:dyDescent="0.2">
      <c r="A61" s="110">
        <v>39</v>
      </c>
      <c r="B61" s="111">
        <v>5</v>
      </c>
      <c r="C61" s="111">
        <v>10091161388</v>
      </c>
      <c r="D61" s="116" t="s">
        <v>116</v>
      </c>
      <c r="E61" s="120">
        <v>38885</v>
      </c>
      <c r="F61" s="85" t="s">
        <v>29</v>
      </c>
      <c r="G61" s="85" t="s">
        <v>52</v>
      </c>
      <c r="H61" s="108">
        <v>1.1790162037037038E-2</v>
      </c>
      <c r="I61" s="108">
        <f t="shared" si="0"/>
        <v>1.4420138888888902E-3</v>
      </c>
      <c r="J61" s="109">
        <f t="shared" si="1"/>
        <v>35.328753680078506</v>
      </c>
      <c r="K61" s="86"/>
      <c r="L61" s="87"/>
      <c r="N61" s="91"/>
      <c r="O61" s="92"/>
    </row>
    <row r="62" spans="1:15" ht="21.75" customHeight="1" x14ac:dyDescent="0.2">
      <c r="A62" s="110">
        <v>40</v>
      </c>
      <c r="B62" s="111">
        <v>47</v>
      </c>
      <c r="C62" s="111">
        <v>10115494951</v>
      </c>
      <c r="D62" s="116" t="s">
        <v>117</v>
      </c>
      <c r="E62" s="120">
        <v>38686</v>
      </c>
      <c r="F62" s="85" t="s">
        <v>31</v>
      </c>
      <c r="G62" s="85" t="s">
        <v>36</v>
      </c>
      <c r="H62" s="108">
        <v>1.1794212962962965E-2</v>
      </c>
      <c r="I62" s="108">
        <f t="shared" si="0"/>
        <v>1.4460648148148167E-3</v>
      </c>
      <c r="J62" s="109">
        <f t="shared" si="1"/>
        <v>35.328753680078506</v>
      </c>
      <c r="K62" s="86"/>
      <c r="L62" s="87"/>
      <c r="N62" s="91"/>
      <c r="O62" s="92"/>
    </row>
    <row r="63" spans="1:15" ht="21.75" customHeight="1" x14ac:dyDescent="0.2">
      <c r="A63" s="110">
        <v>41</v>
      </c>
      <c r="B63" s="111">
        <v>26</v>
      </c>
      <c r="C63" s="111">
        <v>10091622241</v>
      </c>
      <c r="D63" s="116" t="s">
        <v>118</v>
      </c>
      <c r="E63" s="120">
        <v>38439</v>
      </c>
      <c r="F63" s="85" t="s">
        <v>31</v>
      </c>
      <c r="G63" s="85" t="s">
        <v>50</v>
      </c>
      <c r="H63" s="108">
        <v>1.1799652777777775E-2</v>
      </c>
      <c r="I63" s="108">
        <f t="shared" si="0"/>
        <v>1.4515046296296272E-3</v>
      </c>
      <c r="J63" s="109">
        <f t="shared" si="1"/>
        <v>35.328753680078506</v>
      </c>
      <c r="K63" s="86"/>
      <c r="L63" s="87"/>
      <c r="N63" s="91"/>
      <c r="O63" s="92"/>
    </row>
    <row r="64" spans="1:15" ht="21.75" customHeight="1" x14ac:dyDescent="0.2">
      <c r="A64" s="110">
        <v>42</v>
      </c>
      <c r="B64" s="111">
        <v>60</v>
      </c>
      <c r="C64" s="111">
        <v>10092191410</v>
      </c>
      <c r="D64" s="116" t="s">
        <v>119</v>
      </c>
      <c r="E64" s="120">
        <v>38906</v>
      </c>
      <c r="F64" s="85" t="s">
        <v>61</v>
      </c>
      <c r="G64" s="85" t="s">
        <v>51</v>
      </c>
      <c r="H64" s="108">
        <v>1.1850462962962964E-2</v>
      </c>
      <c r="I64" s="108">
        <f t="shared" si="0"/>
        <v>1.5023148148148157E-3</v>
      </c>
      <c r="J64" s="109">
        <f t="shared" si="1"/>
        <v>35.15625</v>
      </c>
      <c r="K64" s="86"/>
      <c r="L64" s="87"/>
      <c r="N64" s="91"/>
      <c r="O64" s="92"/>
    </row>
    <row r="65" spans="1:15" ht="21.75" customHeight="1" x14ac:dyDescent="0.2">
      <c r="A65" s="110">
        <v>43</v>
      </c>
      <c r="B65" s="111">
        <v>22</v>
      </c>
      <c r="C65" s="111">
        <v>10091621332</v>
      </c>
      <c r="D65" s="116" t="s">
        <v>120</v>
      </c>
      <c r="E65" s="120">
        <v>38580</v>
      </c>
      <c r="F65" s="85" t="s">
        <v>31</v>
      </c>
      <c r="G65" s="85" t="s">
        <v>50</v>
      </c>
      <c r="H65" s="108">
        <v>1.1861458333333333E-2</v>
      </c>
      <c r="I65" s="108">
        <f t="shared" si="0"/>
        <v>1.5133101851851852E-3</v>
      </c>
      <c r="J65" s="109">
        <f t="shared" ref="J65:J85" si="2">IFERROR($J$19*3600/(HOUR(H65)*3600+MINUTE(H65)*60+SECOND(H65)),"")</f>
        <v>35.121951219512198</v>
      </c>
      <c r="K65" s="86"/>
      <c r="L65" s="87"/>
      <c r="N65" s="91"/>
      <c r="O65" s="92"/>
    </row>
    <row r="66" spans="1:15" ht="21.75" customHeight="1" x14ac:dyDescent="0.2">
      <c r="A66" s="110">
        <v>44</v>
      </c>
      <c r="B66" s="111">
        <v>12</v>
      </c>
      <c r="C66" s="111">
        <v>10104991568</v>
      </c>
      <c r="D66" s="116" t="s">
        <v>121</v>
      </c>
      <c r="E66" s="120">
        <v>38882</v>
      </c>
      <c r="F66" s="85" t="s">
        <v>31</v>
      </c>
      <c r="G66" s="85" t="s">
        <v>38</v>
      </c>
      <c r="H66" s="108">
        <v>1.1945833333333334E-2</v>
      </c>
      <c r="I66" s="108">
        <f t="shared" si="0"/>
        <v>1.5976851851851864E-3</v>
      </c>
      <c r="J66" s="109">
        <f t="shared" si="2"/>
        <v>34.883720930232556</v>
      </c>
      <c r="K66" s="86"/>
      <c r="L66" s="87"/>
      <c r="N66" s="91"/>
      <c r="O66" s="92"/>
    </row>
    <row r="67" spans="1:15" ht="21.75" customHeight="1" x14ac:dyDescent="0.2">
      <c r="A67" s="110">
        <v>45</v>
      </c>
      <c r="B67" s="111">
        <v>25</v>
      </c>
      <c r="C67" s="111">
        <v>10096363278</v>
      </c>
      <c r="D67" s="116" t="s">
        <v>122</v>
      </c>
      <c r="E67" s="120">
        <v>38890</v>
      </c>
      <c r="F67" s="85" t="s">
        <v>31</v>
      </c>
      <c r="G67" s="85" t="s">
        <v>50</v>
      </c>
      <c r="H67" s="108">
        <v>1.1952083333333334E-2</v>
      </c>
      <c r="I67" s="108">
        <f t="shared" si="0"/>
        <v>1.6039351851851857E-3</v>
      </c>
      <c r="J67" s="109">
        <f t="shared" si="2"/>
        <v>34.849951597289447</v>
      </c>
      <c r="K67" s="86"/>
      <c r="L67" s="87"/>
      <c r="N67" s="91"/>
      <c r="O67" s="92"/>
    </row>
    <row r="68" spans="1:15" ht="21.75" customHeight="1" x14ac:dyDescent="0.2">
      <c r="A68" s="110">
        <v>46</v>
      </c>
      <c r="B68" s="111">
        <v>42</v>
      </c>
      <c r="C68" s="111">
        <v>10093068450</v>
      </c>
      <c r="D68" s="116" t="s">
        <v>123</v>
      </c>
      <c r="E68" s="120">
        <v>38798</v>
      </c>
      <c r="F68" s="85" t="s">
        <v>31</v>
      </c>
      <c r="G68" s="85" t="s">
        <v>36</v>
      </c>
      <c r="H68" s="108">
        <v>1.1984027777777779E-2</v>
      </c>
      <c r="I68" s="108">
        <f t="shared" si="0"/>
        <v>1.6358796296296312E-3</v>
      </c>
      <c r="J68" s="109">
        <f t="shared" si="2"/>
        <v>34.782608695652172</v>
      </c>
      <c r="K68" s="86"/>
      <c r="L68" s="87"/>
      <c r="N68" s="91"/>
      <c r="O68" s="92"/>
    </row>
    <row r="69" spans="1:15" ht="21.75" customHeight="1" x14ac:dyDescent="0.2">
      <c r="A69" s="110">
        <v>47</v>
      </c>
      <c r="B69" s="111">
        <v>23</v>
      </c>
      <c r="C69" s="111">
        <v>10091619817</v>
      </c>
      <c r="D69" s="116" t="s">
        <v>124</v>
      </c>
      <c r="E69" s="120">
        <v>38552</v>
      </c>
      <c r="F69" s="85" t="s">
        <v>31</v>
      </c>
      <c r="G69" s="85" t="s">
        <v>50</v>
      </c>
      <c r="H69" s="108">
        <v>1.2036921296296297E-2</v>
      </c>
      <c r="I69" s="108">
        <f t="shared" si="0"/>
        <v>1.6887731481481493E-3</v>
      </c>
      <c r="J69" s="109">
        <f t="shared" si="2"/>
        <v>34.615384615384613</v>
      </c>
      <c r="K69" s="86"/>
      <c r="L69" s="87"/>
      <c r="N69" s="91"/>
      <c r="O69" s="92"/>
    </row>
    <row r="70" spans="1:15" ht="21.75" customHeight="1" x14ac:dyDescent="0.2">
      <c r="A70" s="110">
        <v>48</v>
      </c>
      <c r="B70" s="111">
        <v>4</v>
      </c>
      <c r="C70" s="111">
        <v>10078944745</v>
      </c>
      <c r="D70" s="116" t="s">
        <v>125</v>
      </c>
      <c r="E70" s="120">
        <v>38541</v>
      </c>
      <c r="F70" s="85" t="s">
        <v>29</v>
      </c>
      <c r="G70" s="85" t="s">
        <v>52</v>
      </c>
      <c r="H70" s="108">
        <v>1.209560185185185E-2</v>
      </c>
      <c r="I70" s="108">
        <f t="shared" si="0"/>
        <v>1.7474537037037025E-3</v>
      </c>
      <c r="J70" s="109">
        <f t="shared" si="2"/>
        <v>34.449760765550238</v>
      </c>
      <c r="K70" s="86"/>
      <c r="L70" s="87"/>
      <c r="N70" s="91"/>
      <c r="O70" s="92"/>
    </row>
    <row r="71" spans="1:15" ht="21.75" customHeight="1" x14ac:dyDescent="0.2">
      <c r="A71" s="110">
        <v>49</v>
      </c>
      <c r="B71" s="111">
        <v>63</v>
      </c>
      <c r="C71" s="111">
        <v>10093065016</v>
      </c>
      <c r="D71" s="116" t="s">
        <v>126</v>
      </c>
      <c r="E71" s="120">
        <v>38799</v>
      </c>
      <c r="F71" s="85" t="s">
        <v>62</v>
      </c>
      <c r="G71" s="85" t="s">
        <v>51</v>
      </c>
      <c r="H71" s="108">
        <v>1.2135416666666668E-2</v>
      </c>
      <c r="I71" s="108">
        <f t="shared" si="0"/>
        <v>1.7872685185185196E-3</v>
      </c>
      <c r="J71" s="109">
        <f t="shared" si="2"/>
        <v>34.318398474737847</v>
      </c>
      <c r="K71" s="86"/>
      <c r="L71" s="87"/>
      <c r="N71" s="91"/>
      <c r="O71" s="92"/>
    </row>
    <row r="72" spans="1:15" ht="21.75" customHeight="1" x14ac:dyDescent="0.2">
      <c r="A72" s="110">
        <v>50</v>
      </c>
      <c r="B72" s="111">
        <v>73</v>
      </c>
      <c r="C72" s="111">
        <v>10117846492</v>
      </c>
      <c r="D72" s="116" t="s">
        <v>127</v>
      </c>
      <c r="E72" s="120">
        <v>38472</v>
      </c>
      <c r="F72" s="85" t="s">
        <v>61</v>
      </c>
      <c r="G72" s="85" t="s">
        <v>70</v>
      </c>
      <c r="H72" s="108">
        <v>1.2158449074074075E-2</v>
      </c>
      <c r="I72" s="108">
        <f t="shared" si="0"/>
        <v>1.810300925925927E-3</v>
      </c>
      <c r="J72" s="109">
        <f t="shared" si="2"/>
        <v>34.285714285714285</v>
      </c>
      <c r="K72" s="86"/>
      <c r="L72" s="87"/>
      <c r="N72" s="91"/>
      <c r="O72" s="92"/>
    </row>
    <row r="73" spans="1:15" ht="21.75" customHeight="1" x14ac:dyDescent="0.2">
      <c r="A73" s="110">
        <v>51</v>
      </c>
      <c r="B73" s="111">
        <v>72</v>
      </c>
      <c r="C73" s="111">
        <v>10083910943</v>
      </c>
      <c r="D73" s="116" t="s">
        <v>128</v>
      </c>
      <c r="E73" s="120">
        <v>38376</v>
      </c>
      <c r="F73" s="85" t="s">
        <v>31</v>
      </c>
      <c r="G73" s="85" t="s">
        <v>70</v>
      </c>
      <c r="H73" s="108">
        <v>1.2181712962962964E-2</v>
      </c>
      <c r="I73" s="108">
        <f t="shared" si="0"/>
        <v>1.8335648148148156E-3</v>
      </c>
      <c r="J73" s="109">
        <f t="shared" si="2"/>
        <v>34.220532319391637</v>
      </c>
      <c r="K73" s="86"/>
      <c r="L73" s="87"/>
      <c r="N73" s="91"/>
      <c r="O73" s="92"/>
    </row>
    <row r="74" spans="1:15" ht="21.75" customHeight="1" x14ac:dyDescent="0.2">
      <c r="A74" s="110">
        <v>52</v>
      </c>
      <c r="B74" s="111">
        <v>24</v>
      </c>
      <c r="C74" s="111">
        <v>10091625069</v>
      </c>
      <c r="D74" s="116" t="s">
        <v>129</v>
      </c>
      <c r="E74" s="120">
        <v>38749</v>
      </c>
      <c r="F74" s="85" t="s">
        <v>31</v>
      </c>
      <c r="G74" s="85" t="s">
        <v>50</v>
      </c>
      <c r="H74" s="108">
        <v>1.2260648148148151E-2</v>
      </c>
      <c r="I74" s="108">
        <f t="shared" si="0"/>
        <v>1.9125000000000027E-3</v>
      </c>
      <c r="J74" s="109">
        <f t="shared" si="2"/>
        <v>33.994334277620396</v>
      </c>
      <c r="K74" s="86"/>
      <c r="L74" s="87"/>
      <c r="N74" s="91"/>
      <c r="O74" s="92"/>
    </row>
    <row r="75" spans="1:15" ht="21.75" customHeight="1" x14ac:dyDescent="0.2">
      <c r="A75" s="110">
        <v>53</v>
      </c>
      <c r="B75" s="111">
        <v>27</v>
      </c>
      <c r="C75" s="111">
        <v>10119194691</v>
      </c>
      <c r="D75" s="116" t="s">
        <v>130</v>
      </c>
      <c r="E75" s="120">
        <v>38965</v>
      </c>
      <c r="F75" s="85" t="s">
        <v>31</v>
      </c>
      <c r="G75" s="85" t="s">
        <v>38</v>
      </c>
      <c r="H75" s="108">
        <v>1.2261342592592593E-2</v>
      </c>
      <c r="I75" s="108">
        <f t="shared" si="0"/>
        <v>1.9131944444444448E-3</v>
      </c>
      <c r="J75" s="109">
        <f t="shared" si="2"/>
        <v>33.994334277620396</v>
      </c>
      <c r="K75" s="86"/>
      <c r="L75" s="87"/>
      <c r="N75" s="91"/>
      <c r="O75" s="92"/>
    </row>
    <row r="76" spans="1:15" ht="21.75" customHeight="1" x14ac:dyDescent="0.2">
      <c r="A76" s="110">
        <v>54</v>
      </c>
      <c r="B76" s="111">
        <v>8</v>
      </c>
      <c r="C76" s="111">
        <v>10113218885</v>
      </c>
      <c r="D76" s="116" t="s">
        <v>131</v>
      </c>
      <c r="E76" s="120">
        <v>38957</v>
      </c>
      <c r="F76" s="85" t="s">
        <v>61</v>
      </c>
      <c r="G76" s="85" t="s">
        <v>38</v>
      </c>
      <c r="H76" s="108">
        <v>1.2275925925925926E-2</v>
      </c>
      <c r="I76" s="108">
        <f t="shared" si="0"/>
        <v>1.9277777777777783E-3</v>
      </c>
      <c r="J76" s="109">
        <f t="shared" si="2"/>
        <v>33.93025447690858</v>
      </c>
      <c r="K76" s="86"/>
      <c r="L76" s="87"/>
      <c r="N76" s="91"/>
      <c r="O76" s="92"/>
    </row>
    <row r="77" spans="1:15" ht="21.75" customHeight="1" x14ac:dyDescent="0.2">
      <c r="A77" s="110">
        <v>55</v>
      </c>
      <c r="B77" s="111">
        <v>54</v>
      </c>
      <c r="C77" s="111">
        <v>10082556882</v>
      </c>
      <c r="D77" s="116" t="s">
        <v>132</v>
      </c>
      <c r="E77" s="120">
        <v>38371</v>
      </c>
      <c r="F77" s="85" t="s">
        <v>61</v>
      </c>
      <c r="G77" s="85" t="s">
        <v>37</v>
      </c>
      <c r="H77" s="108">
        <v>1.2276388888888891E-2</v>
      </c>
      <c r="I77" s="108">
        <f t="shared" si="0"/>
        <v>1.9282407407407425E-3</v>
      </c>
      <c r="J77" s="109">
        <f t="shared" si="2"/>
        <v>33.93025447690858</v>
      </c>
      <c r="K77" s="86"/>
      <c r="L77" s="87"/>
      <c r="N77" s="91"/>
      <c r="O77" s="92"/>
    </row>
    <row r="78" spans="1:15" ht="21.75" customHeight="1" x14ac:dyDescent="0.2">
      <c r="A78" s="110">
        <v>56</v>
      </c>
      <c r="B78" s="111">
        <v>7</v>
      </c>
      <c r="C78" s="111">
        <v>10107339978</v>
      </c>
      <c r="D78" s="116" t="s">
        <v>133</v>
      </c>
      <c r="E78" s="120">
        <v>38874</v>
      </c>
      <c r="F78" s="85" t="s">
        <v>29</v>
      </c>
      <c r="G78" s="85" t="s">
        <v>52</v>
      </c>
      <c r="H78" s="108">
        <v>1.2284259259259259E-2</v>
      </c>
      <c r="I78" s="108">
        <f t="shared" si="0"/>
        <v>1.9361111111111107E-3</v>
      </c>
      <c r="J78" s="109">
        <f t="shared" si="2"/>
        <v>33.93025447690858</v>
      </c>
      <c r="K78" s="86"/>
      <c r="L78" s="87"/>
      <c r="N78" s="91"/>
      <c r="O78" s="92"/>
    </row>
    <row r="79" spans="1:15" ht="21.75" customHeight="1" x14ac:dyDescent="0.2">
      <c r="A79" s="110">
        <v>57</v>
      </c>
      <c r="B79" s="111">
        <v>65</v>
      </c>
      <c r="C79" s="111">
        <v>10092372777</v>
      </c>
      <c r="D79" s="116" t="s">
        <v>134</v>
      </c>
      <c r="E79" s="120">
        <v>38780</v>
      </c>
      <c r="F79" s="85" t="s">
        <v>31</v>
      </c>
      <c r="G79" s="85" t="s">
        <v>70</v>
      </c>
      <c r="H79" s="108">
        <v>1.2398032407407408E-2</v>
      </c>
      <c r="I79" s="108">
        <f t="shared" si="0"/>
        <v>2.04988425925926E-3</v>
      </c>
      <c r="J79" s="109">
        <f t="shared" si="2"/>
        <v>33.613445378151262</v>
      </c>
      <c r="K79" s="86"/>
      <c r="L79" s="87"/>
      <c r="N79" s="91"/>
      <c r="O79" s="92"/>
    </row>
    <row r="80" spans="1:15" ht="21.75" customHeight="1" x14ac:dyDescent="0.2">
      <c r="A80" s="110">
        <v>58</v>
      </c>
      <c r="B80" s="111">
        <v>53</v>
      </c>
      <c r="C80" s="111">
        <v>10105797981</v>
      </c>
      <c r="D80" s="116" t="s">
        <v>135</v>
      </c>
      <c r="E80" s="120">
        <v>38478</v>
      </c>
      <c r="F80" s="85" t="s">
        <v>61</v>
      </c>
      <c r="G80" s="85" t="s">
        <v>37</v>
      </c>
      <c r="H80" s="108">
        <v>1.2444675925925923E-2</v>
      </c>
      <c r="I80" s="108">
        <f t="shared" si="0"/>
        <v>2.0965277777777753E-3</v>
      </c>
      <c r="J80" s="109">
        <f t="shared" si="2"/>
        <v>33.488372093023258</v>
      </c>
      <c r="K80" s="86"/>
      <c r="L80" s="87"/>
      <c r="N80" s="91"/>
      <c r="O80" s="92"/>
    </row>
    <row r="81" spans="1:15" ht="21.75" customHeight="1" x14ac:dyDescent="0.2">
      <c r="A81" s="110">
        <v>59</v>
      </c>
      <c r="B81" s="111">
        <v>61</v>
      </c>
      <c r="C81" s="111">
        <v>10092389248</v>
      </c>
      <c r="D81" s="116" t="s">
        <v>136</v>
      </c>
      <c r="E81" s="120">
        <v>38830</v>
      </c>
      <c r="F81" s="85" t="s">
        <v>62</v>
      </c>
      <c r="G81" s="85" t="s">
        <v>51</v>
      </c>
      <c r="H81" s="108">
        <v>1.2578356481481484E-2</v>
      </c>
      <c r="I81" s="108">
        <f t="shared" si="0"/>
        <v>2.2302083333333358E-3</v>
      </c>
      <c r="J81" s="109">
        <f t="shared" si="2"/>
        <v>33.118675252989881</v>
      </c>
      <c r="K81" s="86"/>
      <c r="L81" s="87"/>
      <c r="N81" s="91"/>
      <c r="O81" s="92"/>
    </row>
    <row r="82" spans="1:15" ht="21.75" customHeight="1" x14ac:dyDescent="0.2">
      <c r="A82" s="110">
        <v>60</v>
      </c>
      <c r="B82" s="111">
        <v>51</v>
      </c>
      <c r="C82" s="111">
        <v>10089768531</v>
      </c>
      <c r="D82" s="116" t="s">
        <v>137</v>
      </c>
      <c r="E82" s="120">
        <v>38623</v>
      </c>
      <c r="F82" s="85" t="s">
        <v>61</v>
      </c>
      <c r="G82" s="85" t="s">
        <v>37</v>
      </c>
      <c r="H82" s="108">
        <v>1.2795717592592593E-2</v>
      </c>
      <c r="I82" s="108">
        <f t="shared" si="0"/>
        <v>2.4475694444444449E-3</v>
      </c>
      <c r="J82" s="109">
        <f t="shared" si="2"/>
        <v>32.5497287522604</v>
      </c>
      <c r="K82" s="86"/>
      <c r="L82" s="87"/>
      <c r="N82" s="91"/>
      <c r="O82" s="92"/>
    </row>
    <row r="83" spans="1:15" ht="21.75" customHeight="1" x14ac:dyDescent="0.2">
      <c r="A83" s="110">
        <v>61</v>
      </c>
      <c r="B83" s="111">
        <v>28</v>
      </c>
      <c r="C83" s="111">
        <v>10119277547</v>
      </c>
      <c r="D83" s="116" t="s">
        <v>138</v>
      </c>
      <c r="E83" s="120">
        <v>39261</v>
      </c>
      <c r="F83" s="85" t="s">
        <v>31</v>
      </c>
      <c r="G83" s="85" t="s">
        <v>38</v>
      </c>
      <c r="H83" s="108">
        <v>1.2853125E-2</v>
      </c>
      <c r="I83" s="108">
        <f t="shared" si="0"/>
        <v>2.504976851851852E-3</v>
      </c>
      <c r="J83" s="109">
        <f t="shared" si="2"/>
        <v>32.403240324032403</v>
      </c>
      <c r="K83" s="86"/>
      <c r="L83" s="87"/>
      <c r="N83" s="91"/>
      <c r="O83" s="92"/>
    </row>
    <row r="84" spans="1:15" ht="21.75" customHeight="1" x14ac:dyDescent="0.2">
      <c r="A84" s="110">
        <v>62</v>
      </c>
      <c r="B84" s="111">
        <v>6</v>
      </c>
      <c r="C84" s="111">
        <v>10091437234</v>
      </c>
      <c r="D84" s="116" t="s">
        <v>139</v>
      </c>
      <c r="E84" s="120">
        <v>38757</v>
      </c>
      <c r="F84" s="85" t="s">
        <v>31</v>
      </c>
      <c r="G84" s="85" t="s">
        <v>52</v>
      </c>
      <c r="H84" s="108">
        <v>1.3431944444444443E-2</v>
      </c>
      <c r="I84" s="108">
        <f t="shared" si="0"/>
        <v>3.0837962962962946E-3</v>
      </c>
      <c r="J84" s="109">
        <f t="shared" si="2"/>
        <v>31.007751937984494</v>
      </c>
      <c r="K84" s="86"/>
      <c r="L84" s="87"/>
      <c r="N84" s="91"/>
      <c r="O84" s="92"/>
    </row>
    <row r="85" spans="1:15" ht="21.75" customHeight="1" x14ac:dyDescent="0.2">
      <c r="A85" s="110">
        <v>63</v>
      </c>
      <c r="B85" s="111">
        <v>58</v>
      </c>
      <c r="C85" s="111">
        <v>10119246730</v>
      </c>
      <c r="D85" s="116" t="s">
        <v>140</v>
      </c>
      <c r="E85" s="120">
        <v>39136</v>
      </c>
      <c r="F85" s="85" t="s">
        <v>62</v>
      </c>
      <c r="G85" s="85" t="s">
        <v>37</v>
      </c>
      <c r="H85" s="108">
        <v>1.4743750000000002E-2</v>
      </c>
      <c r="I85" s="108">
        <f t="shared" si="0"/>
        <v>4.3956018518518537E-3</v>
      </c>
      <c r="J85" s="109">
        <f t="shared" si="2"/>
        <v>28.257456828885399</v>
      </c>
      <c r="K85" s="86"/>
      <c r="L85" s="87"/>
      <c r="N85" s="91"/>
      <c r="O85" s="92"/>
    </row>
    <row r="86" spans="1:15" ht="21.75" customHeight="1" x14ac:dyDescent="0.2">
      <c r="A86" s="110" t="s">
        <v>72</v>
      </c>
      <c r="B86" s="111">
        <v>36</v>
      </c>
      <c r="C86" s="111">
        <v>10077611502</v>
      </c>
      <c r="D86" s="116" t="s">
        <v>141</v>
      </c>
      <c r="E86" s="120">
        <v>38482</v>
      </c>
      <c r="F86" s="85" t="s">
        <v>31</v>
      </c>
      <c r="G86" s="85" t="s">
        <v>20</v>
      </c>
      <c r="H86" s="108"/>
      <c r="I86" s="108"/>
      <c r="J86" s="109"/>
      <c r="K86" s="86"/>
      <c r="L86" s="87"/>
      <c r="N86" s="91"/>
      <c r="O86" s="92"/>
    </row>
    <row r="87" spans="1:15" ht="21.75" customHeight="1" thickBot="1" x14ac:dyDescent="0.25">
      <c r="A87" s="112" t="s">
        <v>72</v>
      </c>
      <c r="B87" s="113">
        <v>70</v>
      </c>
      <c r="C87" s="113">
        <v>10078943937</v>
      </c>
      <c r="D87" s="117" t="s">
        <v>142</v>
      </c>
      <c r="E87" s="121">
        <v>38650</v>
      </c>
      <c r="F87" s="88" t="s">
        <v>61</v>
      </c>
      <c r="G87" s="88" t="s">
        <v>70</v>
      </c>
      <c r="H87" s="114"/>
      <c r="I87" s="114"/>
      <c r="J87" s="115" t="str">
        <f t="shared" si="1"/>
        <v/>
      </c>
      <c r="K87" s="89"/>
      <c r="L87" s="90"/>
      <c r="N87" s="91"/>
      <c r="O87" s="92"/>
    </row>
    <row r="88" spans="1:15" ht="4.5" customHeight="1" thickTop="1" thickBot="1" x14ac:dyDescent="0.25">
      <c r="A88" s="93"/>
      <c r="B88" s="94"/>
      <c r="C88" s="93"/>
      <c r="D88" s="95"/>
      <c r="E88" s="96"/>
      <c r="F88" s="97"/>
      <c r="G88" s="98"/>
      <c r="H88" s="94"/>
      <c r="I88" s="94"/>
      <c r="J88" s="99"/>
      <c r="K88" s="99"/>
      <c r="L88" s="100"/>
      <c r="N88" s="92"/>
      <c r="O88" s="92"/>
    </row>
    <row r="89" spans="1:15" ht="15.75" thickTop="1" x14ac:dyDescent="0.2">
      <c r="A89" s="140" t="s">
        <v>4</v>
      </c>
      <c r="B89" s="141"/>
      <c r="C89" s="141"/>
      <c r="D89" s="141"/>
      <c r="E89" s="67"/>
      <c r="F89" s="67"/>
      <c r="G89" s="141" t="s">
        <v>5</v>
      </c>
      <c r="H89" s="141"/>
      <c r="I89" s="141"/>
      <c r="J89" s="141"/>
      <c r="K89" s="141"/>
      <c r="L89" s="142"/>
    </row>
    <row r="90" spans="1:15" ht="15" x14ac:dyDescent="0.2">
      <c r="A90" s="135" t="s">
        <v>74</v>
      </c>
      <c r="B90" s="136"/>
      <c r="C90" s="136"/>
      <c r="D90" s="136"/>
      <c r="E90" s="136"/>
      <c r="F90" s="137"/>
      <c r="G90" s="31" t="s">
        <v>30</v>
      </c>
      <c r="H90" s="32">
        <v>14</v>
      </c>
      <c r="I90" s="1"/>
      <c r="K90" s="31" t="s">
        <v>28</v>
      </c>
      <c r="L90" s="118">
        <f>COUNTIF(F10:F87,"ЗМС")</f>
        <v>0</v>
      </c>
      <c r="M90" s="11"/>
      <c r="N90" s="11"/>
      <c r="O90" s="11"/>
    </row>
    <row r="91" spans="1:15" ht="15" x14ac:dyDescent="0.2">
      <c r="A91" s="28" t="s">
        <v>75</v>
      </c>
      <c r="B91" s="6"/>
      <c r="C91" s="29"/>
      <c r="D91" s="18"/>
      <c r="E91" s="36"/>
      <c r="F91" s="71"/>
      <c r="G91" s="31" t="s">
        <v>23</v>
      </c>
      <c r="H91" s="32">
        <f>H92+H97</f>
        <v>65</v>
      </c>
      <c r="I91" s="1"/>
      <c r="K91" s="31" t="s">
        <v>18</v>
      </c>
      <c r="L91" s="118">
        <f>COUNTIF(F10:F87,"2 МСМК")</f>
        <v>0</v>
      </c>
      <c r="M91" s="11"/>
      <c r="N91" s="11"/>
      <c r="O91" s="11"/>
    </row>
    <row r="92" spans="1:15" ht="15" x14ac:dyDescent="0.2">
      <c r="A92" s="28" t="s">
        <v>76</v>
      </c>
      <c r="B92" s="6"/>
      <c r="C92" s="82"/>
      <c r="D92" s="18"/>
      <c r="E92" s="36"/>
      <c r="F92" s="71"/>
      <c r="G92" s="31" t="s">
        <v>24</v>
      </c>
      <c r="H92" s="32">
        <f>H93+H94+H95+H96</f>
        <v>63</v>
      </c>
      <c r="I92" s="1"/>
      <c r="K92" s="31" t="s">
        <v>21</v>
      </c>
      <c r="L92" s="118">
        <f>COUNTIF(F55:F87,"МС")</f>
        <v>0</v>
      </c>
      <c r="M92" s="11"/>
      <c r="N92" s="11"/>
      <c r="O92" s="11"/>
    </row>
    <row r="93" spans="1:15" ht="15" x14ac:dyDescent="0.2">
      <c r="A93" s="28" t="s">
        <v>77</v>
      </c>
      <c r="B93" s="6"/>
      <c r="C93" s="82"/>
      <c r="D93" s="18"/>
      <c r="E93" s="36"/>
      <c r="F93" s="71"/>
      <c r="G93" s="31" t="s">
        <v>25</v>
      </c>
      <c r="H93" s="32">
        <f>COUNT(A10:A110)</f>
        <v>63</v>
      </c>
      <c r="I93" s="1"/>
      <c r="K93" s="31" t="s">
        <v>29</v>
      </c>
      <c r="L93" s="118">
        <f>COUNTIF(F10:F88,"КМС")</f>
        <v>19</v>
      </c>
      <c r="M93" s="11"/>
      <c r="N93" s="11"/>
      <c r="O93" s="11"/>
    </row>
    <row r="94" spans="1:15" ht="15" x14ac:dyDescent="0.2">
      <c r="A94" s="28"/>
      <c r="B94" s="6"/>
      <c r="C94" s="82"/>
      <c r="D94" s="18"/>
      <c r="E94" s="36"/>
      <c r="F94" s="71"/>
      <c r="G94" s="31" t="s">
        <v>35</v>
      </c>
      <c r="H94" s="32">
        <f>COUNTIF(A10:A109,"ЛИМ")</f>
        <v>0</v>
      </c>
      <c r="I94" s="1"/>
      <c r="K94" s="31" t="s">
        <v>31</v>
      </c>
      <c r="L94" s="118">
        <f>COUNTIF(F10:F89,"1 СР")</f>
        <v>29</v>
      </c>
      <c r="M94" s="11"/>
      <c r="N94" s="11"/>
      <c r="O94" s="11"/>
    </row>
    <row r="95" spans="1:15" ht="15" x14ac:dyDescent="0.2">
      <c r="A95" s="28"/>
      <c r="B95" s="6"/>
      <c r="C95" s="6"/>
      <c r="D95" s="18"/>
      <c r="E95" s="36"/>
      <c r="F95" s="71"/>
      <c r="G95" s="31" t="s">
        <v>26</v>
      </c>
      <c r="H95" s="32">
        <f>COUNTIF(A10:A109,"НФ")</f>
        <v>0</v>
      </c>
      <c r="I95" s="1"/>
      <c r="K95" s="31" t="s">
        <v>61</v>
      </c>
      <c r="L95" s="118">
        <f>COUNTIF(F10:F90,"2 СР")</f>
        <v>13</v>
      </c>
      <c r="M95" s="11"/>
      <c r="N95" s="11"/>
      <c r="O95" s="11"/>
    </row>
    <row r="96" spans="1:15" ht="15" x14ac:dyDescent="0.2">
      <c r="A96" s="21"/>
      <c r="B96" s="18"/>
      <c r="C96" s="18"/>
      <c r="D96" s="18"/>
      <c r="E96" s="36"/>
      <c r="F96" s="71"/>
      <c r="G96" s="31" t="s">
        <v>33</v>
      </c>
      <c r="H96" s="32">
        <f>COUNTIF(A10:A109,"ДСКВ")</f>
        <v>0</v>
      </c>
      <c r="I96" s="1"/>
      <c r="K96" s="31" t="s">
        <v>62</v>
      </c>
      <c r="L96" s="118">
        <f>COUNTIF(F10:F91,"3 СР")</f>
        <v>4</v>
      </c>
      <c r="M96" s="11"/>
      <c r="N96" s="11"/>
      <c r="O96" s="11"/>
    </row>
    <row r="97" spans="1:18" ht="15" x14ac:dyDescent="0.2">
      <c r="A97" s="21"/>
      <c r="B97" s="18"/>
      <c r="C97" s="18"/>
      <c r="D97" s="18"/>
      <c r="E97" s="36"/>
      <c r="F97" s="71"/>
      <c r="G97" s="31" t="s">
        <v>27</v>
      </c>
      <c r="H97" s="32">
        <f>COUNTIF(A10:A109,"НС")</f>
        <v>2</v>
      </c>
      <c r="I97" s="1"/>
      <c r="K97" s="119" t="s">
        <v>63</v>
      </c>
      <c r="L97" s="118">
        <f>COUNTIF(F10:F92,"1 сп.юн.р.")</f>
        <v>0</v>
      </c>
      <c r="M97" s="68"/>
      <c r="N97" s="11"/>
      <c r="O97" s="11"/>
    </row>
    <row r="98" spans="1:18" ht="5.25" customHeight="1" x14ac:dyDescent="0.2">
      <c r="A98" s="21"/>
      <c r="B98" s="18"/>
      <c r="C98" s="18"/>
      <c r="D98" s="18"/>
      <c r="E98" s="37"/>
      <c r="F98" s="18"/>
      <c r="G98" s="6"/>
      <c r="H98" s="24"/>
      <c r="I98" s="30"/>
      <c r="J98" s="19"/>
      <c r="K98" s="19"/>
      <c r="L98" s="20"/>
      <c r="M98" s="68"/>
      <c r="N98" s="11"/>
      <c r="O98" s="11"/>
      <c r="P98" s="11"/>
      <c r="Q98" s="11"/>
      <c r="R98" s="11"/>
    </row>
    <row r="99" spans="1:18" ht="15.75" x14ac:dyDescent="0.2">
      <c r="A99" s="143" t="s">
        <v>2</v>
      </c>
      <c r="B99" s="144"/>
      <c r="C99" s="144"/>
      <c r="D99" s="144"/>
      <c r="E99" s="144" t="s">
        <v>10</v>
      </c>
      <c r="F99" s="144"/>
      <c r="G99" s="144"/>
      <c r="H99" s="144" t="s">
        <v>3</v>
      </c>
      <c r="I99" s="144"/>
      <c r="J99" s="144"/>
      <c r="K99" s="144"/>
      <c r="L99" s="145"/>
      <c r="M99" s="69"/>
    </row>
    <row r="100" spans="1:18" x14ac:dyDescent="0.2">
      <c r="A100" s="46"/>
      <c r="B100" s="47"/>
      <c r="C100" s="47"/>
      <c r="D100" s="47"/>
      <c r="E100" s="47"/>
      <c r="F100" s="47"/>
      <c r="G100" s="47"/>
      <c r="H100" s="47"/>
      <c r="I100" s="55"/>
      <c r="J100" s="63"/>
      <c r="K100" s="63"/>
      <c r="L100" s="48"/>
      <c r="M100" s="70"/>
    </row>
    <row r="101" spans="1:18" x14ac:dyDescent="0.2">
      <c r="A101" s="40"/>
      <c r="B101" s="41"/>
      <c r="C101" s="41"/>
      <c r="D101" s="41"/>
      <c r="E101" s="38"/>
      <c r="F101" s="41"/>
      <c r="G101" s="41"/>
      <c r="H101" s="41"/>
      <c r="I101" s="56"/>
      <c r="J101" s="64"/>
      <c r="K101" s="64"/>
      <c r="L101" s="42"/>
      <c r="M101" s="70"/>
    </row>
    <row r="102" spans="1:18" x14ac:dyDescent="0.2">
      <c r="A102" s="40"/>
      <c r="B102" s="41"/>
      <c r="C102" s="41"/>
      <c r="D102" s="41"/>
      <c r="E102" s="38"/>
      <c r="F102" s="41"/>
      <c r="G102" s="41"/>
      <c r="H102" s="41"/>
      <c r="I102" s="56"/>
      <c r="J102" s="64"/>
      <c r="K102" s="64"/>
      <c r="L102" s="42"/>
    </row>
    <row r="103" spans="1:18" x14ac:dyDescent="0.2">
      <c r="A103" s="46"/>
      <c r="B103" s="47"/>
      <c r="C103" s="47"/>
      <c r="D103" s="47"/>
      <c r="E103" s="47"/>
      <c r="F103" s="47"/>
      <c r="G103" s="47"/>
      <c r="H103" s="47"/>
      <c r="I103" s="57"/>
      <c r="J103" s="65"/>
      <c r="K103" s="65"/>
      <c r="L103" s="49"/>
    </row>
    <row r="104" spans="1:18" x14ac:dyDescent="0.2">
      <c r="A104" s="46"/>
      <c r="B104" s="47"/>
      <c r="C104" s="47"/>
      <c r="D104" s="47"/>
      <c r="E104" s="47"/>
      <c r="F104" s="47"/>
      <c r="G104" s="47"/>
      <c r="H104" s="47"/>
      <c r="I104" s="57"/>
      <c r="J104" s="65"/>
      <c r="K104" s="65"/>
      <c r="L104" s="49"/>
    </row>
    <row r="105" spans="1:18" ht="16.5" thickBot="1" x14ac:dyDescent="0.25">
      <c r="A105" s="138"/>
      <c r="B105" s="139"/>
      <c r="C105" s="83"/>
      <c r="D105" s="84"/>
      <c r="E105" s="139" t="str">
        <f>G17</f>
        <v>Мухамадеев Р.Р. (1К, г.Ишимбай)</v>
      </c>
      <c r="F105" s="139"/>
      <c r="G105" s="139"/>
      <c r="H105" s="139" t="str">
        <f>G18</f>
        <v>Камилов А.И. (1К, г.Уфа)</v>
      </c>
      <c r="I105" s="139"/>
      <c r="J105" s="139"/>
      <c r="K105" s="139"/>
      <c r="L105" s="146"/>
    </row>
    <row r="106" spans="1:18" ht="13.5" thickTop="1" x14ac:dyDescent="0.2">
      <c r="B106" s="80"/>
      <c r="C106" s="80"/>
    </row>
  </sheetData>
  <sortState ref="A23:R66">
    <sortCondition ref="A23:A66"/>
  </sortState>
  <mergeCells count="35"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90:F90"/>
    <mergeCell ref="A105:B105"/>
    <mergeCell ref="A89:D89"/>
    <mergeCell ref="G89:L89"/>
    <mergeCell ref="A99:D99"/>
    <mergeCell ref="E99:G99"/>
    <mergeCell ref="H99:L99"/>
    <mergeCell ref="E105:G105"/>
    <mergeCell ref="H105:L105"/>
    <mergeCell ref="A15:G15"/>
    <mergeCell ref="A7:L7"/>
    <mergeCell ref="A1:L1"/>
    <mergeCell ref="A2:L2"/>
    <mergeCell ref="A3:L3"/>
    <mergeCell ref="A4:L4"/>
    <mergeCell ref="A9:L9"/>
    <mergeCell ref="A8:L8"/>
    <mergeCell ref="A6:L6"/>
    <mergeCell ref="A5:L5"/>
    <mergeCell ref="A10:L10"/>
  </mergeCells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</vt:lpstr>
      <vt:lpstr>'Индивидуальная гонка'!Заголовки_для_печати</vt:lpstr>
      <vt:lpstr>'Индивидуальная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2021-07-28T11:34:46Z</dcterms:modified>
</cp:coreProperties>
</file>