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28CC42C0-24CF-4C69-AD6A-12123519FA5B}" xr6:coauthVersionLast="47" xr6:coauthVersionMax="47" xr10:uidLastSave="{00000000-0000-0000-0000-000000000000}"/>
  <bookViews>
    <workbookView xWindow="9924" yWindow="300" windowWidth="10656" windowHeight="11940" tabRatio="789" xr2:uid="{00000000-000D-0000-FFFF-FFFF00000000}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Критериум!$A$1:$S$92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91" l="1"/>
  <c r="P25" i="91"/>
  <c r="P26" i="91"/>
  <c r="P27" i="91"/>
  <c r="P28" i="91"/>
  <c r="P29" i="91"/>
  <c r="P30" i="91"/>
  <c r="P31" i="91"/>
  <c r="P32" i="91"/>
  <c r="P33" i="91"/>
  <c r="P34" i="91"/>
  <c r="P35" i="91"/>
  <c r="P36" i="91"/>
  <c r="P23" i="91"/>
  <c r="H92" i="91" l="1"/>
  <c r="E92" i="91"/>
  <c r="S84" i="91" l="1"/>
  <c r="S83" i="91"/>
  <c r="S82" i="91"/>
  <c r="S81" i="91"/>
  <c r="S80" i="91"/>
  <c r="S79" i="91"/>
  <c r="S78" i="91"/>
  <c r="H81" i="91"/>
  <c r="H84" i="91"/>
  <c r="H83" i="91"/>
  <c r="H82" i="91"/>
  <c r="H80" i="91" l="1"/>
  <c r="H79" i="91" s="1"/>
</calcChain>
</file>

<file path=xl/sharedStrings.xml><?xml version="1.0" encoding="utf-8"?>
<sst xmlns="http://schemas.openxmlformats.org/spreadsheetml/2006/main" count="256" uniqueCount="131">
  <si>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</si>
  <si>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</si>
  <si>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</si>
  <si>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</si>
  <si>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</si>
  <si>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</si>
  <si>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</si>
  <si>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</si>
  <si>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</si>
  <si>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</si>
  <si>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</si>
  <si>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</si>
  <si>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</si>
  <si>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</si>
  <si>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</si>
  <si>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</si>
  <si>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</si>
  <si>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</si>
  <si>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</si>
  <si>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</si>
  <si>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</si>
  <si>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</si>
  <si>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</si>
  <si>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</si>
  <si>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</si>
  <si>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</si>
  <si>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</si>
  <si>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</si>
  <si>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</si>
  <si>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</si>
  <si>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</si>
  <si>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</si>
  <si>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</si>
  <si>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</si>
  <si>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</si>
  <si>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</si>
  <si>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</si>
  <si>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</si>
  <si>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</si>
  <si>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</si>
  <si>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</si>
  <si>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</si>
  <si>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</si>
  <si>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/>
  </si>
  <si>
    <t>№ ВРВС: 0080721811С</t>
  </si>
  <si>
    <t>СУДЬЯ НА ФИНИШЕ</t>
  </si>
  <si>
    <t>2 СР</t>
  </si>
  <si>
    <t>3 СР</t>
  </si>
  <si>
    <t>Иркутская область</t>
  </si>
  <si>
    <t>Свердловская область</t>
  </si>
  <si>
    <t>Республика Башкортостан</t>
  </si>
  <si>
    <t xml:space="preserve">СУММА ПОЛОЖИТЕЛЬНЫХ ПЕРЕПАДОВ ВЫСОТЫ НА ДИСТАНЦИИ (ТС): </t>
  </si>
  <si>
    <t>ПЕРВЕНСТВО РОССИИ</t>
  </si>
  <si>
    <t>кмс</t>
  </si>
  <si>
    <t>Санкт-Петербург</t>
  </si>
  <si>
    <t>Краснодарский край</t>
  </si>
  <si>
    <t>Самарская область</t>
  </si>
  <si>
    <t>Оренбургская область</t>
  </si>
  <si>
    <t>Девушки 15-16 лет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</si>
  <si>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Шахты</t>
    </r>
  </si>
  <si>
    <t>ДАТА ПРОВЕДЕНИЯ: 27 августа 2023 года</t>
  </si>
  <si>
    <t>№ ЕКП 2023: 31270</t>
  </si>
  <si>
    <t>НАЧАЛО ГОНКИ: 10ч 00м</t>
  </si>
  <si>
    <t>ОКОНЧАНИЕ ГОНКИ: 10ч 34м</t>
  </si>
  <si>
    <t>Министерство спорта Ростовской области</t>
  </si>
  <si>
    <t>Федерация велосипедного спорта Ростовской области</t>
  </si>
  <si>
    <t>НАЗВАНИЕ ТРАССЫ / РЕГ. НОМЕР: ул.Карла Маркса (Аллея Олимпийцев)</t>
  </si>
  <si>
    <t>1,6 км/14</t>
  </si>
  <si>
    <t>ШИШКИНА Виктория</t>
  </si>
  <si>
    <t>ГОРБАЧЕНКО Полина</t>
  </si>
  <si>
    <t>ИСМАГИЛОВА Лилия</t>
  </si>
  <si>
    <t>АЛЕКСЕЕНКО Сабрина</t>
  </si>
  <si>
    <t>КАСИМОВА Виолетта</t>
  </si>
  <si>
    <t>ДИКАЯ Арина</t>
  </si>
  <si>
    <t>УДЯНСКАЯ Александра</t>
  </si>
  <si>
    <t>ЛОСЕВА Алина</t>
  </si>
  <si>
    <t>СЕМЕНОВА Олеся</t>
  </si>
  <si>
    <t>Псковская область</t>
  </si>
  <si>
    <t>ТАДЖИЕВА Алина</t>
  </si>
  <si>
    <t>БАРИНОВА Диана</t>
  </si>
  <si>
    <t>ЖАТЬКО Владислава</t>
  </si>
  <si>
    <t>КАЗАНКОВА Дарья</t>
  </si>
  <si>
    <t>МИРОНОВА Алена</t>
  </si>
  <si>
    <t>ЖУРАВЛЕВА Мария</t>
  </si>
  <si>
    <t>ПОТАНИНА Анастасия</t>
  </si>
  <si>
    <t>ЮДАКОВА Ирина</t>
  </si>
  <si>
    <t>ФЕТИСОВА Татьяна</t>
  </si>
  <si>
    <t>КОРЧЕБНАЯ Ольга</t>
  </si>
  <si>
    <t>ОСИПОВА Виктория</t>
  </si>
  <si>
    <t>ПЕТРОВА Анна</t>
  </si>
  <si>
    <t>ЁЛЫШЕВА Светлана</t>
  </si>
  <si>
    <t>Забайкальский край</t>
  </si>
  <si>
    <t>АЛЕЙНИК Полина</t>
  </si>
  <si>
    <t>АНДРЕЙЧЕНКО Марина</t>
  </si>
  <si>
    <t>ВАГАНИНА Ирина</t>
  </si>
  <si>
    <t>КОТЕЛЬНИКОВА Людмила</t>
  </si>
  <si>
    <t>БЕЛОЗЕРОВА Милена</t>
  </si>
  <si>
    <t>ВАНТЕЕВА Екатерина</t>
  </si>
  <si>
    <t>ГОНЧАРОВА Варвара</t>
  </si>
  <si>
    <t>АЗИЗА Алина</t>
  </si>
  <si>
    <t>МАТЮШИНА Виталина</t>
  </si>
  <si>
    <t>нф</t>
  </si>
  <si>
    <t>САМОДЕЕНКО Дарья</t>
  </si>
  <si>
    <t>ХАЛАИМОВА Ирина</t>
  </si>
  <si>
    <t>КУЗЬМИНА Дарья</t>
  </si>
  <si>
    <t>Ростовская область</t>
  </si>
  <si>
    <t>ЕВКО Валерия</t>
  </si>
  <si>
    <t>ЗЕКСЕЛЬ Надежда</t>
  </si>
  <si>
    <t>БЕЛЬКОВА Яна</t>
  </si>
  <si>
    <t>КАРПОВА Ксения</t>
  </si>
  <si>
    <t>ШЕШЕНИНА Юлия</t>
  </si>
  <si>
    <t>АХМАДУЛЛИНА Алина</t>
  </si>
  <si>
    <t>РЕШЕТНИКОВА Вероника</t>
  </si>
  <si>
    <t>РОМАЩЕНКО Валерия</t>
  </si>
  <si>
    <t>АДЦЕЕВА Софья</t>
  </si>
  <si>
    <t>БЕЛОРУКОВА Анастасия</t>
  </si>
  <si>
    <t>БАКАНОВА Алена</t>
  </si>
  <si>
    <t>САРАНЧИНА Дарья</t>
  </si>
  <si>
    <t>ШАЙХЛИСЛАМОВА Карина</t>
  </si>
  <si>
    <t>СТРЕБКОВА Виктория</t>
  </si>
  <si>
    <t>ПЕРШИНА Анастасия</t>
  </si>
  <si>
    <t>ГОЛОБОКОВА Ангелина</t>
  </si>
  <si>
    <t>МЕЛЬ Маргарита</t>
  </si>
  <si>
    <t>РОМАНОВА Ксения</t>
  </si>
  <si>
    <t>СТАЦЕНКО Яна</t>
  </si>
  <si>
    <t>В.И.МЕЛЬНИКОВ (ВК, г.Шахты)</t>
  </si>
  <si>
    <t>О.В.БЕЛОБОРОДОВА (1кат, г.Москва)</t>
  </si>
  <si>
    <t>Температура:</t>
  </si>
  <si>
    <t>Влажность:</t>
  </si>
  <si>
    <t>Осадки:</t>
  </si>
  <si>
    <t>Ветер: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</si>
</sst>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1" fontId="17" fillId="0" borderId="35" xfId="8" applyNumberFormat="1" applyFont="1" applyFill="1" applyBorder="1" applyAlignment="1">
      <alignment horizontal="center" vertical="center" wrapText="1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2" fillId="0" borderId="6" xfId="2" applyFont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4" fontId="15" fillId="0" borderId="35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142068</xdr:colOff>
      <xdr:row>0</xdr:row>
      <xdr:rowOff>64577</xdr:rowOff>
    </xdr:from>
    <xdr:to>
      <xdr:col>1</xdr:col>
      <xdr:colOff>452034</xdr:colOff>
      <xdr:row>3</xdr:row>
      <xdr:rowOff>156296</xdr:rowOff>
    </xdr:to>
    <xdr:pic>
      <xdr:nvPicPr>
        <xdr:cNvPr id="2" name="image6.png">
          <a:extLst>
            <a:ext uri="{FF2B5EF4-FFF2-40B4-BE49-F238E27FC236}">
              <a16:creationId xmlns:a16="http://schemas.microsoft.com/office/drawing/2014/main" id="{07586C50-A90D-4663-AB2B-D7867FF5D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68" y="64577"/>
          <a:ext cx="787830" cy="827888"/>
        </a:xfrm>
        <a:prstGeom prst="rect">
          <a:avLst/>
        </a:prstGeom>
      </xdr:spPr>
    </xdr:pic>
    <xdr:clientData/>
  </xdr:twoCellAnchor>
  <xdr:twoCellAnchor editAs="oneCell">
    <xdr:from>
      <xdr:col>2</xdr:col>
      <xdr:colOff>219559</xdr:colOff>
      <xdr:row>0</xdr:row>
      <xdr:rowOff>167898</xdr:rowOff>
    </xdr:from>
    <xdr:to>
      <xdr:col>3</xdr:col>
      <xdr:colOff>311147</xdr:colOff>
      <xdr:row>3</xdr:row>
      <xdr:rowOff>103323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1C1B37C0-05EA-49BA-B5E7-86259DB61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864" y="167898"/>
          <a:ext cx="1202300" cy="671594"/>
        </a:xfrm>
        <a:prstGeom prst="rect">
          <a:avLst/>
        </a:prstGeom>
      </xdr:spPr>
    </xdr:pic>
    <xdr:clientData/>
  </xdr:twoCellAnchor>
  <xdr:twoCellAnchor editAs="oneCell">
    <xdr:from>
      <xdr:col>18</xdr:col>
      <xdr:colOff>116238</xdr:colOff>
      <xdr:row>0</xdr:row>
      <xdr:rowOff>103323</xdr:rowOff>
    </xdr:from>
    <xdr:to>
      <xdr:col>18</xdr:col>
      <xdr:colOff>1138624</xdr:colOff>
      <xdr:row>3</xdr:row>
      <xdr:rowOff>205283</xdr:rowOff>
    </xdr:to>
    <xdr:pic>
      <xdr:nvPicPr>
        <xdr:cNvPr id="4" name="image7.jpeg">
          <a:extLst>
            <a:ext uri="{FF2B5EF4-FFF2-40B4-BE49-F238E27FC236}">
              <a16:creationId xmlns:a16="http://schemas.microsoft.com/office/drawing/2014/main" id="{15C765D2-F829-4DFA-B727-04ECCF977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1458" y="103323"/>
          <a:ext cx="1022386" cy="838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3"/>
  <sheetViews>
    <sheetView tabSelected="1" view="pageBreakPreview" topLeftCell="F1" zoomScale="59" zoomScaleNormal="90" zoomScaleSheetLayoutView="59" workbookViewId="0">
      <selection activeCell="A7" sqref="A7:S7"/>
    </sheetView>
  </sheetViews>
  <sheetFormatPr defaultColWidth="9.109375" defaultRowHeight="13.8" x14ac:dyDescent="0.25"/>
  <cols>
    <col min="1" max="1" width="7" style="1" customWidth="1"/>
    <col min="2" max="2" width="7.88671875" style="13" customWidth="1"/>
    <col min="3" max="3" width="16.109375" style="13" customWidth="1"/>
    <col min="4" max="4" width="25.44140625" style="1" customWidth="1"/>
    <col min="5" max="5" width="12.33203125" style="63" customWidth="1"/>
    <col min="6" max="6" width="8.88671875" style="1" customWidth="1"/>
    <col min="7" max="7" width="27.5546875" style="1" customWidth="1"/>
    <col min="8" max="14" width="5.109375" style="1" customWidth="1"/>
    <col min="15" max="15" width="18.33203125" style="1" customWidth="1"/>
    <col min="16" max="16" width="10.33203125" style="1" customWidth="1"/>
    <col min="17" max="17" width="10.44140625" style="1" customWidth="1"/>
    <col min="18" max="18" width="13.109375" style="1" customWidth="1"/>
    <col min="19" max="19" width="18.6640625" style="1" customWidth="1"/>
    <col min="20" max="16384" width="9.109375" style="1"/>
  </cols>
  <sheetData>
    <row r="1" spans="1:19" ht="15.75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21" x14ac:dyDescent="0.25">
      <c r="A2" s="130" t="s">
        <v>64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21" x14ac:dyDescent="0.25">
      <c r="A3" s="130" t="s">
        <v>10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ht="21" x14ac:dyDescent="0.25">
      <c r="A4" s="130" t="s">
        <v>65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19" ht="9" customHeight="1" x14ac:dyDescent="0.25">
      <c r="A5" s="130" t="s">
        <v>43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</row>
    <row r="6" spans="1:19" s="2" customFormat="1" ht="20.25" customHeight="1" x14ac:dyDescent="0.25">
      <c r="A6" s="131" t="s">
        <v>52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19" s="2" customFormat="1" ht="18" customHeight="1" x14ac:dyDescent="0.25">
      <c r="A7" s="109" t="s">
        <v>16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19" s="2" customFormat="1" ht="3" customHeight="1" thickBot="1" x14ac:dyDescent="0.3">
      <c r="A8" s="109" t="s">
        <v>43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ht="24" customHeight="1" thickTop="1" x14ac:dyDescent="0.25">
      <c r="A9" s="132" t="s">
        <v>22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ht="18" customHeight="1" x14ac:dyDescent="0.25">
      <c r="A10" s="115" t="s">
        <v>39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1:19" ht="19.5" customHeight="1" x14ac:dyDescent="0.25">
      <c r="A11" s="115" t="s">
        <v>58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7"/>
    </row>
    <row r="12" spans="1:19" ht="3.75" customHeight="1" x14ac:dyDescent="0.25">
      <c r="A12" s="104" t="s">
        <v>43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6"/>
    </row>
    <row r="13" spans="1:19" ht="15.6" x14ac:dyDescent="0.25">
      <c r="A13" s="33" t="s">
        <v>59</v>
      </c>
      <c r="B13" s="19"/>
      <c r="C13" s="52"/>
      <c r="D13" s="51"/>
      <c r="E13" s="53"/>
      <c r="F13" s="4"/>
      <c r="G13" s="65" t="s">
        <v>62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1"/>
      <c r="S13" s="42" t="s">
        <v>44</v>
      </c>
    </row>
    <row r="14" spans="1:19" ht="15.6" x14ac:dyDescent="0.25">
      <c r="A14" s="16" t="s">
        <v>60</v>
      </c>
      <c r="B14" s="12"/>
      <c r="C14" s="12"/>
      <c r="D14" s="64"/>
      <c r="E14" s="54"/>
      <c r="F14" s="5"/>
      <c r="G14" s="66" t="s">
        <v>63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43"/>
      <c r="S14" s="44" t="s">
        <v>61</v>
      </c>
    </row>
    <row r="15" spans="1:19" ht="14.4" x14ac:dyDescent="0.25">
      <c r="A15" s="137" t="s">
        <v>9</v>
      </c>
      <c r="B15" s="138"/>
      <c r="C15" s="138"/>
      <c r="D15" s="138"/>
      <c r="E15" s="138"/>
      <c r="F15" s="138"/>
      <c r="G15" s="139"/>
      <c r="H15" s="140" t="s">
        <v>1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41"/>
    </row>
    <row r="16" spans="1:19" ht="14.4" x14ac:dyDescent="0.25">
      <c r="A16" s="17" t="s">
        <v>18</v>
      </c>
      <c r="B16" s="34"/>
      <c r="C16" s="34"/>
      <c r="D16" s="10"/>
      <c r="E16" s="55"/>
      <c r="F16" s="10"/>
      <c r="G16" s="11" t="s">
        <v>43</v>
      </c>
      <c r="H16" s="9" t="s">
        <v>66</v>
      </c>
      <c r="I16" s="27"/>
      <c r="J16" s="27"/>
      <c r="K16" s="27"/>
      <c r="L16" s="27"/>
      <c r="M16" s="27"/>
      <c r="N16" s="27"/>
      <c r="O16" s="6"/>
      <c r="P16" s="6"/>
      <c r="Q16" s="6"/>
      <c r="R16" s="26"/>
      <c r="S16" s="18"/>
    </row>
    <row r="17" spans="1:19" ht="14.4" x14ac:dyDescent="0.25">
      <c r="A17" s="17" t="s">
        <v>19</v>
      </c>
      <c r="B17" s="26"/>
      <c r="C17" s="26"/>
      <c r="D17" s="7"/>
      <c r="E17" s="56"/>
      <c r="F17" s="7"/>
      <c r="G17" s="91" t="s">
        <v>125</v>
      </c>
      <c r="H17" s="9" t="s">
        <v>37</v>
      </c>
      <c r="I17" s="27"/>
      <c r="J17" s="27"/>
      <c r="K17" s="27"/>
      <c r="L17" s="27"/>
      <c r="M17" s="27"/>
      <c r="N17" s="27"/>
      <c r="O17" s="6"/>
      <c r="P17" s="6"/>
      <c r="Q17" s="6"/>
      <c r="R17" s="26"/>
      <c r="S17" s="18"/>
    </row>
    <row r="18" spans="1:19" ht="14.4" x14ac:dyDescent="0.25">
      <c r="A18" s="17" t="s">
        <v>20</v>
      </c>
      <c r="B18" s="34"/>
      <c r="C18" s="34"/>
      <c r="D18" s="8"/>
      <c r="E18" s="55"/>
      <c r="F18" s="10"/>
      <c r="G18" s="92" t="s">
        <v>126</v>
      </c>
      <c r="H18" s="9" t="s">
        <v>51</v>
      </c>
      <c r="I18" s="27"/>
      <c r="J18" s="27"/>
      <c r="K18" s="27"/>
      <c r="L18" s="27"/>
      <c r="M18" s="27"/>
      <c r="N18" s="27"/>
      <c r="O18" s="6"/>
      <c r="P18" s="6"/>
      <c r="Q18" s="6"/>
      <c r="R18" s="26"/>
      <c r="S18" s="18"/>
    </row>
    <row r="19" spans="1:19" ht="16.2" thickBot="1" x14ac:dyDescent="0.3">
      <c r="A19" s="37" t="s">
        <v>15</v>
      </c>
      <c r="B19" s="24"/>
      <c r="C19" s="24"/>
      <c r="D19" s="23"/>
      <c r="E19" s="57"/>
      <c r="F19" s="36"/>
      <c r="G19" s="23"/>
      <c r="H19" s="38" t="s">
        <v>38</v>
      </c>
      <c r="I19" s="39"/>
      <c r="J19" s="39"/>
      <c r="K19" s="39"/>
      <c r="L19" s="39"/>
      <c r="M19" s="39"/>
      <c r="N19" s="39"/>
      <c r="O19" s="22"/>
      <c r="P19" s="22"/>
      <c r="Q19" s="22"/>
      <c r="R19" s="50">
        <v>22.4</v>
      </c>
      <c r="S19" s="40" t="s">
        <v>67</v>
      </c>
    </row>
    <row r="20" spans="1:19" ht="6.75" customHeight="1" thickTop="1" thickBot="1" x14ac:dyDescent="0.3">
      <c r="A20" s="21"/>
      <c r="B20" s="20"/>
      <c r="C20" s="20"/>
      <c r="D20" s="21"/>
      <c r="E20" s="58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s="35" customFormat="1" ht="21.75" customHeight="1" thickTop="1" x14ac:dyDescent="0.25">
      <c r="A21" s="142" t="s">
        <v>7</v>
      </c>
      <c r="B21" s="107" t="s">
        <v>12</v>
      </c>
      <c r="C21" s="107" t="s">
        <v>42</v>
      </c>
      <c r="D21" s="107" t="s">
        <v>2</v>
      </c>
      <c r="E21" s="135" t="s">
        <v>36</v>
      </c>
      <c r="F21" s="107" t="s">
        <v>8</v>
      </c>
      <c r="G21" s="107" t="s">
        <v>13</v>
      </c>
      <c r="H21" s="110" t="s">
        <v>17</v>
      </c>
      <c r="I21" s="110"/>
      <c r="J21" s="110"/>
      <c r="K21" s="110"/>
      <c r="L21" s="110"/>
      <c r="M21" s="110"/>
      <c r="N21" s="110"/>
      <c r="O21" s="107" t="s">
        <v>41</v>
      </c>
      <c r="P21" s="107" t="s">
        <v>25</v>
      </c>
      <c r="Q21" s="107" t="s">
        <v>26</v>
      </c>
      <c r="R21" s="111" t="s">
        <v>24</v>
      </c>
      <c r="S21" s="113" t="s">
        <v>14</v>
      </c>
    </row>
    <row r="22" spans="1:19" s="35" customFormat="1" ht="18" customHeight="1" x14ac:dyDescent="0.25">
      <c r="A22" s="143"/>
      <c r="B22" s="108"/>
      <c r="C22" s="108"/>
      <c r="D22" s="108"/>
      <c r="E22" s="136"/>
      <c r="F22" s="108"/>
      <c r="G22" s="108"/>
      <c r="H22" s="103">
        <v>1</v>
      </c>
      <c r="I22" s="103">
        <v>2</v>
      </c>
      <c r="J22" s="103">
        <v>3</v>
      </c>
      <c r="K22" s="103">
        <v>4</v>
      </c>
      <c r="L22" s="103">
        <v>5</v>
      </c>
      <c r="M22" s="103">
        <v>6</v>
      </c>
      <c r="N22" s="103">
        <v>7</v>
      </c>
      <c r="O22" s="108"/>
      <c r="P22" s="108"/>
      <c r="Q22" s="108"/>
      <c r="R22" s="112"/>
      <c r="S22" s="114"/>
    </row>
    <row r="23" spans="1:19" s="3" customFormat="1" ht="24" customHeight="1" x14ac:dyDescent="0.25">
      <c r="A23" s="94">
        <v>1</v>
      </c>
      <c r="B23" s="95">
        <v>75</v>
      </c>
      <c r="C23" s="95">
        <v>10119123155</v>
      </c>
      <c r="D23" s="96" t="s">
        <v>68</v>
      </c>
      <c r="E23" s="144">
        <v>39607</v>
      </c>
      <c r="F23" s="97" t="s">
        <v>40</v>
      </c>
      <c r="G23" s="97" t="s">
        <v>48</v>
      </c>
      <c r="H23" s="95">
        <v>5</v>
      </c>
      <c r="I23" s="95"/>
      <c r="J23" s="97">
        <v>2</v>
      </c>
      <c r="K23" s="97">
        <v>3</v>
      </c>
      <c r="L23" s="95">
        <v>2</v>
      </c>
      <c r="M23" s="95">
        <v>1</v>
      </c>
      <c r="N23" s="97"/>
      <c r="O23" s="95">
        <v>7</v>
      </c>
      <c r="P23" s="30">
        <f>SUM(H23:N23)</f>
        <v>13</v>
      </c>
      <c r="Q23" s="30"/>
      <c r="R23" s="97" t="s">
        <v>53</v>
      </c>
      <c r="S23" s="32"/>
    </row>
    <row r="24" spans="1:19" s="3" customFormat="1" ht="24" customHeight="1" x14ac:dyDescent="0.25">
      <c r="A24" s="94">
        <v>2</v>
      </c>
      <c r="B24" s="95">
        <v>127</v>
      </c>
      <c r="C24" s="95">
        <v>10113514434</v>
      </c>
      <c r="D24" s="96" t="s">
        <v>69</v>
      </c>
      <c r="E24" s="144">
        <v>39413</v>
      </c>
      <c r="F24" s="95" t="s">
        <v>33</v>
      </c>
      <c r="G24" s="97" t="s">
        <v>54</v>
      </c>
      <c r="H24" s="97"/>
      <c r="I24" s="97"/>
      <c r="J24" s="97"/>
      <c r="K24" s="97"/>
      <c r="L24" s="97"/>
      <c r="M24" s="95">
        <v>5</v>
      </c>
      <c r="N24" s="95">
        <v>5</v>
      </c>
      <c r="O24" s="95">
        <v>1</v>
      </c>
      <c r="P24" s="30">
        <f t="shared" ref="P24:P36" si="0">SUM(H24:N24)</f>
        <v>10</v>
      </c>
      <c r="Q24" s="30"/>
      <c r="R24" s="97" t="s">
        <v>53</v>
      </c>
      <c r="S24" s="32"/>
    </row>
    <row r="25" spans="1:19" s="3" customFormat="1" ht="24" customHeight="1" x14ac:dyDescent="0.25">
      <c r="A25" s="94">
        <v>3</v>
      </c>
      <c r="B25" s="95">
        <v>128</v>
      </c>
      <c r="C25" s="95">
        <v>10009898327</v>
      </c>
      <c r="D25" s="96" t="s">
        <v>70</v>
      </c>
      <c r="E25" s="144">
        <v>39098</v>
      </c>
      <c r="F25" s="95" t="s">
        <v>33</v>
      </c>
      <c r="G25" s="97" t="s">
        <v>54</v>
      </c>
      <c r="H25" s="97">
        <v>2</v>
      </c>
      <c r="I25" s="97"/>
      <c r="J25" s="97"/>
      <c r="K25" s="95">
        <v>5</v>
      </c>
      <c r="L25" s="95"/>
      <c r="M25" s="95"/>
      <c r="N25" s="95">
        <v>3</v>
      </c>
      <c r="O25" s="95">
        <v>2</v>
      </c>
      <c r="P25" s="30">
        <f t="shared" si="0"/>
        <v>10</v>
      </c>
      <c r="Q25" s="30"/>
      <c r="R25" s="97" t="s">
        <v>53</v>
      </c>
      <c r="S25" s="32"/>
    </row>
    <row r="26" spans="1:19" s="3" customFormat="1" ht="24" customHeight="1" x14ac:dyDescent="0.25">
      <c r="A26" s="94">
        <v>4</v>
      </c>
      <c r="B26" s="95">
        <v>80</v>
      </c>
      <c r="C26" s="95">
        <v>10117776774</v>
      </c>
      <c r="D26" s="96" t="s">
        <v>71</v>
      </c>
      <c r="E26" s="144">
        <v>39255</v>
      </c>
      <c r="F26" s="97" t="s">
        <v>33</v>
      </c>
      <c r="G26" s="97" t="s">
        <v>48</v>
      </c>
      <c r="H26" s="97">
        <v>3</v>
      </c>
      <c r="I26" s="95"/>
      <c r="J26" s="95"/>
      <c r="K26" s="95">
        <v>2</v>
      </c>
      <c r="L26" s="95"/>
      <c r="M26" s="97"/>
      <c r="N26" s="97">
        <v>2</v>
      </c>
      <c r="O26" s="95">
        <v>3</v>
      </c>
      <c r="P26" s="30">
        <f t="shared" si="0"/>
        <v>7</v>
      </c>
      <c r="Q26" s="30"/>
      <c r="R26" s="97" t="s">
        <v>53</v>
      </c>
      <c r="S26" s="32"/>
    </row>
    <row r="27" spans="1:19" s="3" customFormat="1" ht="24" customHeight="1" x14ac:dyDescent="0.25">
      <c r="A27" s="94">
        <v>5</v>
      </c>
      <c r="B27" s="95">
        <v>109</v>
      </c>
      <c r="C27" s="95">
        <v>10105526785</v>
      </c>
      <c r="D27" s="96" t="s">
        <v>72</v>
      </c>
      <c r="E27" s="144">
        <v>39379</v>
      </c>
      <c r="F27" s="97" t="s">
        <v>33</v>
      </c>
      <c r="G27" s="97" t="s">
        <v>54</v>
      </c>
      <c r="H27" s="97"/>
      <c r="I27" s="95">
        <v>3</v>
      </c>
      <c r="J27" s="95"/>
      <c r="K27" s="97">
        <v>1</v>
      </c>
      <c r="L27" s="97"/>
      <c r="M27" s="97">
        <v>2</v>
      </c>
      <c r="N27" s="97"/>
      <c r="O27" s="95">
        <v>13</v>
      </c>
      <c r="P27" s="30">
        <f t="shared" si="0"/>
        <v>6</v>
      </c>
      <c r="Q27" s="30"/>
      <c r="R27" s="97" t="s">
        <v>53</v>
      </c>
      <c r="S27" s="32"/>
    </row>
    <row r="28" spans="1:19" s="3" customFormat="1" ht="24" customHeight="1" x14ac:dyDescent="0.25">
      <c r="A28" s="94">
        <v>6</v>
      </c>
      <c r="B28" s="95">
        <v>104</v>
      </c>
      <c r="C28" s="95">
        <v>10117684020</v>
      </c>
      <c r="D28" s="96" t="s">
        <v>73</v>
      </c>
      <c r="E28" s="144">
        <v>39268</v>
      </c>
      <c r="F28" s="97" t="s">
        <v>33</v>
      </c>
      <c r="G28" s="97" t="s">
        <v>55</v>
      </c>
      <c r="H28" s="95"/>
      <c r="I28" s="97">
        <v>5</v>
      </c>
      <c r="J28" s="97"/>
      <c r="K28" s="97"/>
      <c r="L28" s="97"/>
      <c r="M28" s="97"/>
      <c r="N28" s="95"/>
      <c r="O28" s="95">
        <v>20</v>
      </c>
      <c r="P28" s="30">
        <f t="shared" si="0"/>
        <v>5</v>
      </c>
      <c r="Q28" s="30"/>
      <c r="R28" s="31"/>
      <c r="S28" s="32"/>
    </row>
    <row r="29" spans="1:19" s="3" customFormat="1" ht="24" customHeight="1" x14ac:dyDescent="0.25">
      <c r="A29" s="94">
        <v>7</v>
      </c>
      <c r="B29" s="95">
        <v>122</v>
      </c>
      <c r="C29" s="95">
        <v>10111188252</v>
      </c>
      <c r="D29" s="96" t="s">
        <v>74</v>
      </c>
      <c r="E29" s="144">
        <v>39157</v>
      </c>
      <c r="F29" s="97" t="s">
        <v>33</v>
      </c>
      <c r="G29" s="97" t="s">
        <v>54</v>
      </c>
      <c r="H29" s="97"/>
      <c r="I29" s="97"/>
      <c r="J29" s="95">
        <v>5</v>
      </c>
      <c r="K29" s="97"/>
      <c r="L29" s="97"/>
      <c r="M29" s="97"/>
      <c r="N29" s="95"/>
      <c r="O29" s="95">
        <v>24</v>
      </c>
      <c r="P29" s="30">
        <f t="shared" si="0"/>
        <v>5</v>
      </c>
      <c r="Q29" s="30"/>
      <c r="R29" s="31"/>
      <c r="S29" s="32"/>
    </row>
    <row r="30" spans="1:19" s="3" customFormat="1" ht="24" customHeight="1" x14ac:dyDescent="0.25">
      <c r="A30" s="94">
        <v>8</v>
      </c>
      <c r="B30" s="95">
        <v>129</v>
      </c>
      <c r="C30" s="95">
        <v>10104652068</v>
      </c>
      <c r="D30" s="96" t="s">
        <v>75</v>
      </c>
      <c r="E30" s="144">
        <v>39101</v>
      </c>
      <c r="F30" s="97" t="s">
        <v>33</v>
      </c>
      <c r="G30" s="97" t="s">
        <v>54</v>
      </c>
      <c r="H30" s="95"/>
      <c r="I30" s="95"/>
      <c r="J30" s="97"/>
      <c r="K30" s="97"/>
      <c r="L30" s="97">
        <v>5</v>
      </c>
      <c r="M30" s="97"/>
      <c r="N30" s="97"/>
      <c r="O30" s="95">
        <v>25</v>
      </c>
      <c r="P30" s="30">
        <f t="shared" si="0"/>
        <v>5</v>
      </c>
      <c r="Q30" s="30"/>
      <c r="R30" s="31"/>
      <c r="S30" s="32"/>
    </row>
    <row r="31" spans="1:19" s="3" customFormat="1" ht="24" customHeight="1" x14ac:dyDescent="0.25">
      <c r="A31" s="94">
        <v>9</v>
      </c>
      <c r="B31" s="95">
        <v>114</v>
      </c>
      <c r="C31" s="95">
        <v>10141141852</v>
      </c>
      <c r="D31" s="96" t="s">
        <v>76</v>
      </c>
      <c r="E31" s="144">
        <v>39971</v>
      </c>
      <c r="F31" s="95" t="s">
        <v>46</v>
      </c>
      <c r="G31" s="97" t="s">
        <v>77</v>
      </c>
      <c r="H31" s="97"/>
      <c r="I31" s="97"/>
      <c r="J31" s="97">
        <v>3</v>
      </c>
      <c r="K31" s="97"/>
      <c r="L31" s="97"/>
      <c r="M31" s="95"/>
      <c r="N31" s="97">
        <v>1</v>
      </c>
      <c r="O31" s="95">
        <v>4</v>
      </c>
      <c r="P31" s="30">
        <f t="shared" si="0"/>
        <v>4</v>
      </c>
      <c r="Q31" s="30"/>
      <c r="R31" s="31"/>
      <c r="S31" s="32"/>
    </row>
    <row r="32" spans="1:19" s="3" customFormat="1" ht="24" customHeight="1" x14ac:dyDescent="0.25">
      <c r="A32" s="94">
        <v>10</v>
      </c>
      <c r="B32" s="95">
        <v>110</v>
      </c>
      <c r="C32" s="95">
        <v>10123783704</v>
      </c>
      <c r="D32" s="96" t="s">
        <v>78</v>
      </c>
      <c r="E32" s="144">
        <v>39323</v>
      </c>
      <c r="F32" s="95" t="s">
        <v>33</v>
      </c>
      <c r="G32" s="97" t="s">
        <v>54</v>
      </c>
      <c r="H32" s="97"/>
      <c r="I32" s="97"/>
      <c r="J32" s="97"/>
      <c r="K32" s="95"/>
      <c r="L32" s="97">
        <v>3</v>
      </c>
      <c r="M32" s="97"/>
      <c r="N32" s="97"/>
      <c r="O32" s="95">
        <v>5</v>
      </c>
      <c r="P32" s="30">
        <f t="shared" si="0"/>
        <v>3</v>
      </c>
      <c r="Q32" s="30"/>
      <c r="R32" s="31"/>
      <c r="S32" s="32"/>
    </row>
    <row r="33" spans="1:19" s="3" customFormat="1" ht="24" customHeight="1" x14ac:dyDescent="0.25">
      <c r="A33" s="94">
        <v>11</v>
      </c>
      <c r="B33" s="95">
        <v>123</v>
      </c>
      <c r="C33" s="95">
        <v>10128681695</v>
      </c>
      <c r="D33" s="96" t="s">
        <v>79</v>
      </c>
      <c r="E33" s="144">
        <v>39139</v>
      </c>
      <c r="F33" s="97" t="s">
        <v>33</v>
      </c>
      <c r="G33" s="97" t="s">
        <v>54</v>
      </c>
      <c r="H33" s="97"/>
      <c r="I33" s="97"/>
      <c r="J33" s="95"/>
      <c r="K33" s="97"/>
      <c r="L33" s="95"/>
      <c r="M33" s="97">
        <v>3</v>
      </c>
      <c r="N33" s="97"/>
      <c r="O33" s="95">
        <v>26</v>
      </c>
      <c r="P33" s="30">
        <f t="shared" si="0"/>
        <v>3</v>
      </c>
      <c r="Q33" s="30"/>
      <c r="R33" s="31"/>
      <c r="S33" s="32"/>
    </row>
    <row r="34" spans="1:19" s="3" customFormat="1" ht="24" customHeight="1" x14ac:dyDescent="0.25">
      <c r="A34" s="94">
        <v>12</v>
      </c>
      <c r="B34" s="95">
        <v>130</v>
      </c>
      <c r="C34" s="95">
        <v>10136971963</v>
      </c>
      <c r="D34" s="96" t="s">
        <v>80</v>
      </c>
      <c r="E34" s="144">
        <v>39973</v>
      </c>
      <c r="F34" s="95" t="s">
        <v>33</v>
      </c>
      <c r="G34" s="97" t="s">
        <v>54</v>
      </c>
      <c r="H34" s="97"/>
      <c r="I34" s="97">
        <v>1</v>
      </c>
      <c r="J34" s="97">
        <v>1</v>
      </c>
      <c r="K34" s="97"/>
      <c r="L34" s="97"/>
      <c r="M34" s="97"/>
      <c r="N34" s="97"/>
      <c r="O34" s="95">
        <v>6</v>
      </c>
      <c r="P34" s="30">
        <f t="shared" si="0"/>
        <v>2</v>
      </c>
      <c r="Q34" s="30"/>
      <c r="R34" s="31"/>
      <c r="S34" s="32"/>
    </row>
    <row r="35" spans="1:19" s="3" customFormat="1" ht="24" customHeight="1" x14ac:dyDescent="0.25">
      <c r="A35" s="94">
        <v>13</v>
      </c>
      <c r="B35" s="95">
        <v>112</v>
      </c>
      <c r="C35" s="95">
        <v>10113497256</v>
      </c>
      <c r="D35" s="96" t="s">
        <v>81</v>
      </c>
      <c r="E35" s="144">
        <v>39737</v>
      </c>
      <c r="F35" s="97" t="s">
        <v>40</v>
      </c>
      <c r="G35" s="97" t="s">
        <v>54</v>
      </c>
      <c r="H35" s="97">
        <v>1</v>
      </c>
      <c r="I35" s="97"/>
      <c r="J35" s="97"/>
      <c r="K35" s="97"/>
      <c r="L35" s="97"/>
      <c r="M35" s="97"/>
      <c r="N35" s="97"/>
      <c r="O35" s="95">
        <v>19</v>
      </c>
      <c r="P35" s="30">
        <f t="shared" si="0"/>
        <v>1</v>
      </c>
      <c r="Q35" s="30"/>
      <c r="R35" s="31"/>
      <c r="S35" s="32"/>
    </row>
    <row r="36" spans="1:19" s="3" customFormat="1" ht="24" customHeight="1" x14ac:dyDescent="0.25">
      <c r="A36" s="94">
        <v>14</v>
      </c>
      <c r="B36" s="95">
        <v>72</v>
      </c>
      <c r="C36" s="95">
        <v>10140709800</v>
      </c>
      <c r="D36" s="96" t="s">
        <v>82</v>
      </c>
      <c r="E36" s="144">
        <v>39763</v>
      </c>
      <c r="F36" s="97" t="s">
        <v>40</v>
      </c>
      <c r="G36" s="97" t="s">
        <v>50</v>
      </c>
      <c r="H36" s="97"/>
      <c r="I36" s="97"/>
      <c r="J36" s="97"/>
      <c r="K36" s="97"/>
      <c r="L36" s="97">
        <v>1</v>
      </c>
      <c r="M36" s="97"/>
      <c r="N36" s="97"/>
      <c r="O36" s="95">
        <v>28</v>
      </c>
      <c r="P36" s="30">
        <f t="shared" si="0"/>
        <v>1</v>
      </c>
      <c r="Q36" s="30"/>
      <c r="R36" s="31"/>
      <c r="S36" s="32"/>
    </row>
    <row r="37" spans="1:19" s="3" customFormat="1" ht="24" customHeight="1" x14ac:dyDescent="0.25">
      <c r="A37" s="94">
        <v>15</v>
      </c>
      <c r="B37" s="95">
        <v>126</v>
      </c>
      <c r="C37" s="95">
        <v>10081558893</v>
      </c>
      <c r="D37" s="96" t="s">
        <v>83</v>
      </c>
      <c r="E37" s="144">
        <v>39505</v>
      </c>
      <c r="F37" s="95" t="s">
        <v>33</v>
      </c>
      <c r="G37" s="97" t="s">
        <v>54</v>
      </c>
      <c r="H37" s="97"/>
      <c r="I37" s="97"/>
      <c r="J37" s="97"/>
      <c r="K37" s="97"/>
      <c r="L37" s="97"/>
      <c r="M37" s="97"/>
      <c r="N37" s="97"/>
      <c r="O37" s="95">
        <v>8</v>
      </c>
      <c r="P37" s="30"/>
      <c r="Q37" s="30"/>
      <c r="R37" s="31"/>
      <c r="S37" s="32"/>
    </row>
    <row r="38" spans="1:19" s="3" customFormat="1" ht="24" customHeight="1" x14ac:dyDescent="0.25">
      <c r="A38" s="94">
        <v>16</v>
      </c>
      <c r="B38" s="95">
        <v>120</v>
      </c>
      <c r="C38" s="95">
        <v>10104689858</v>
      </c>
      <c r="D38" s="96" t="s">
        <v>84</v>
      </c>
      <c r="E38" s="144">
        <v>39216</v>
      </c>
      <c r="F38" s="97" t="s">
        <v>33</v>
      </c>
      <c r="G38" s="97" t="s">
        <v>56</v>
      </c>
      <c r="H38" s="97"/>
      <c r="I38" s="97"/>
      <c r="J38" s="97"/>
      <c r="K38" s="97"/>
      <c r="L38" s="97"/>
      <c r="M38" s="97"/>
      <c r="N38" s="97"/>
      <c r="O38" s="95">
        <v>9</v>
      </c>
      <c r="P38" s="30"/>
      <c r="Q38" s="30"/>
      <c r="R38" s="31"/>
      <c r="S38" s="32"/>
    </row>
    <row r="39" spans="1:19" s="3" customFormat="1" ht="24" customHeight="1" x14ac:dyDescent="0.25">
      <c r="A39" s="98">
        <v>17</v>
      </c>
      <c r="B39" s="95">
        <v>121</v>
      </c>
      <c r="C39" s="95">
        <v>10104617817</v>
      </c>
      <c r="D39" s="96" t="s">
        <v>85</v>
      </c>
      <c r="E39" s="144">
        <v>39203</v>
      </c>
      <c r="F39" s="97" t="s">
        <v>33</v>
      </c>
      <c r="G39" s="97" t="s">
        <v>56</v>
      </c>
      <c r="H39" s="97"/>
      <c r="I39" s="97"/>
      <c r="J39" s="97"/>
      <c r="K39" s="95"/>
      <c r="L39" s="97"/>
      <c r="M39" s="97"/>
      <c r="N39" s="97"/>
      <c r="O39" s="97">
        <v>10</v>
      </c>
      <c r="P39" s="30"/>
      <c r="Q39" s="30"/>
      <c r="R39" s="31"/>
      <c r="S39" s="32"/>
    </row>
    <row r="40" spans="1:19" s="3" customFormat="1" ht="24" customHeight="1" x14ac:dyDescent="0.25">
      <c r="A40" s="98">
        <v>18</v>
      </c>
      <c r="B40" s="95">
        <v>66</v>
      </c>
      <c r="C40" s="95">
        <v>10114923863</v>
      </c>
      <c r="D40" s="96" t="s">
        <v>86</v>
      </c>
      <c r="E40" s="144">
        <v>39606</v>
      </c>
      <c r="F40" s="95" t="s">
        <v>40</v>
      </c>
      <c r="G40" s="97" t="s">
        <v>49</v>
      </c>
      <c r="H40" s="95"/>
      <c r="I40" s="97"/>
      <c r="J40" s="97"/>
      <c r="K40" s="97"/>
      <c r="L40" s="97"/>
      <c r="M40" s="97"/>
      <c r="N40" s="97"/>
      <c r="O40" s="97">
        <v>11</v>
      </c>
      <c r="P40" s="30"/>
      <c r="Q40" s="30"/>
      <c r="R40" s="31"/>
      <c r="S40" s="32"/>
    </row>
    <row r="41" spans="1:19" s="3" customFormat="1" ht="24" customHeight="1" x14ac:dyDescent="0.25">
      <c r="A41" s="98">
        <v>19</v>
      </c>
      <c r="B41" s="95">
        <v>107</v>
      </c>
      <c r="C41" s="95">
        <v>10117276418</v>
      </c>
      <c r="D41" s="96" t="s">
        <v>87</v>
      </c>
      <c r="E41" s="144">
        <v>39475</v>
      </c>
      <c r="F41" s="97" t="s">
        <v>33</v>
      </c>
      <c r="G41" s="97" t="s">
        <v>57</v>
      </c>
      <c r="H41" s="97"/>
      <c r="I41" s="97"/>
      <c r="J41" s="97"/>
      <c r="K41" s="97"/>
      <c r="L41" s="97"/>
      <c r="M41" s="97"/>
      <c r="N41" s="97"/>
      <c r="O41" s="97">
        <v>12</v>
      </c>
      <c r="P41" s="30"/>
      <c r="Q41" s="30"/>
      <c r="R41" s="31"/>
      <c r="S41" s="32"/>
    </row>
    <row r="42" spans="1:19" s="3" customFormat="1" ht="24" customHeight="1" x14ac:dyDescent="0.25">
      <c r="A42" s="98">
        <v>20</v>
      </c>
      <c r="B42" s="95">
        <v>111</v>
      </c>
      <c r="C42" s="95">
        <v>10117352200</v>
      </c>
      <c r="D42" s="96" t="s">
        <v>88</v>
      </c>
      <c r="E42" s="144">
        <v>39275</v>
      </c>
      <c r="F42" s="97" t="s">
        <v>33</v>
      </c>
      <c r="G42" s="97" t="s">
        <v>54</v>
      </c>
      <c r="H42" s="97"/>
      <c r="I42" s="97"/>
      <c r="J42" s="97"/>
      <c r="K42" s="97"/>
      <c r="L42" s="97"/>
      <c r="M42" s="97"/>
      <c r="N42" s="97"/>
      <c r="O42" s="97">
        <v>14</v>
      </c>
      <c r="P42" s="30"/>
      <c r="Q42" s="30"/>
      <c r="R42" s="31"/>
      <c r="S42" s="32"/>
    </row>
    <row r="43" spans="1:19" s="3" customFormat="1" ht="24" customHeight="1" x14ac:dyDescent="0.25">
      <c r="A43" s="98">
        <v>21</v>
      </c>
      <c r="B43" s="95">
        <v>68</v>
      </c>
      <c r="C43" s="95">
        <v>10114018430</v>
      </c>
      <c r="D43" s="96" t="s">
        <v>89</v>
      </c>
      <c r="E43" s="144">
        <v>39587</v>
      </c>
      <c r="F43" s="97" t="s">
        <v>40</v>
      </c>
      <c r="G43" s="97" t="s">
        <v>49</v>
      </c>
      <c r="H43" s="97"/>
      <c r="I43" s="97"/>
      <c r="J43" s="97"/>
      <c r="K43" s="97"/>
      <c r="L43" s="97"/>
      <c r="M43" s="97"/>
      <c r="N43" s="97"/>
      <c r="O43" s="97">
        <v>15</v>
      </c>
      <c r="P43" s="30"/>
      <c r="Q43" s="30"/>
      <c r="R43" s="31"/>
      <c r="S43" s="32"/>
    </row>
    <row r="44" spans="1:19" s="3" customFormat="1" ht="24" customHeight="1" x14ac:dyDescent="0.25">
      <c r="A44" s="98">
        <v>22</v>
      </c>
      <c r="B44" s="95">
        <v>92</v>
      </c>
      <c r="C44" s="95">
        <v>10126304993</v>
      </c>
      <c r="D44" s="96" t="s">
        <v>90</v>
      </c>
      <c r="E44" s="144">
        <v>39305</v>
      </c>
      <c r="F44" s="97" t="s">
        <v>33</v>
      </c>
      <c r="G44" s="97" t="s">
        <v>91</v>
      </c>
      <c r="H44" s="97"/>
      <c r="I44" s="97"/>
      <c r="J44" s="97"/>
      <c r="K44" s="97"/>
      <c r="L44" s="97"/>
      <c r="M44" s="97"/>
      <c r="N44" s="97"/>
      <c r="O44" s="97">
        <v>16</v>
      </c>
      <c r="P44" s="30"/>
      <c r="Q44" s="30"/>
      <c r="R44" s="31"/>
      <c r="S44" s="32"/>
    </row>
    <row r="45" spans="1:19" s="3" customFormat="1" ht="24" customHeight="1" x14ac:dyDescent="0.25">
      <c r="A45" s="98">
        <v>23</v>
      </c>
      <c r="B45" s="95">
        <v>100</v>
      </c>
      <c r="C45" s="95">
        <v>10125480796</v>
      </c>
      <c r="D45" s="96" t="s">
        <v>92</v>
      </c>
      <c r="E45" s="144">
        <v>39309</v>
      </c>
      <c r="F45" s="97" t="s">
        <v>40</v>
      </c>
      <c r="G45" s="97" t="s">
        <v>55</v>
      </c>
      <c r="H45" s="97"/>
      <c r="I45" s="97"/>
      <c r="J45" s="97"/>
      <c r="K45" s="97"/>
      <c r="L45" s="97"/>
      <c r="M45" s="97"/>
      <c r="N45" s="97"/>
      <c r="O45" s="97">
        <v>17</v>
      </c>
      <c r="P45" s="30"/>
      <c r="Q45" s="30"/>
      <c r="R45" s="31"/>
      <c r="S45" s="32"/>
    </row>
    <row r="46" spans="1:19" s="3" customFormat="1" ht="24" customHeight="1" x14ac:dyDescent="0.25">
      <c r="A46" s="98">
        <v>24</v>
      </c>
      <c r="B46" s="95">
        <v>89</v>
      </c>
      <c r="C46" s="95">
        <v>10141774675</v>
      </c>
      <c r="D46" s="96" t="s">
        <v>93</v>
      </c>
      <c r="E46" s="144">
        <v>39940</v>
      </c>
      <c r="F46" s="97" t="s">
        <v>40</v>
      </c>
      <c r="G46" s="97" t="s">
        <v>91</v>
      </c>
      <c r="H46" s="97"/>
      <c r="I46" s="97"/>
      <c r="J46" s="97"/>
      <c r="K46" s="97"/>
      <c r="L46" s="97"/>
      <c r="M46" s="97"/>
      <c r="N46" s="97"/>
      <c r="O46" s="97">
        <v>18</v>
      </c>
      <c r="P46" s="30"/>
      <c r="Q46" s="30"/>
      <c r="R46" s="31"/>
      <c r="S46" s="32"/>
    </row>
    <row r="47" spans="1:19" s="3" customFormat="1" ht="24" customHeight="1" x14ac:dyDescent="0.25">
      <c r="A47" s="98">
        <v>25</v>
      </c>
      <c r="B47" s="95">
        <v>34</v>
      </c>
      <c r="C47" s="95">
        <v>10104581643</v>
      </c>
      <c r="D47" s="96" t="s">
        <v>94</v>
      </c>
      <c r="E47" s="144">
        <v>39251</v>
      </c>
      <c r="F47" s="95" t="s">
        <v>40</v>
      </c>
      <c r="G47" s="97" t="s">
        <v>49</v>
      </c>
      <c r="H47" s="97"/>
      <c r="I47" s="97"/>
      <c r="J47" s="97"/>
      <c r="K47" s="97"/>
      <c r="L47" s="97"/>
      <c r="M47" s="97"/>
      <c r="N47" s="97"/>
      <c r="O47" s="97">
        <v>21</v>
      </c>
      <c r="P47" s="30"/>
      <c r="Q47" s="30"/>
      <c r="R47" s="31"/>
      <c r="S47" s="32"/>
    </row>
    <row r="48" spans="1:19" s="3" customFormat="1" ht="24" customHeight="1" x14ac:dyDescent="0.25">
      <c r="A48" s="98">
        <v>26</v>
      </c>
      <c r="B48" s="95">
        <v>115</v>
      </c>
      <c r="C48" s="95">
        <v>10142402347</v>
      </c>
      <c r="D48" s="96" t="s">
        <v>95</v>
      </c>
      <c r="E48" s="144">
        <v>40170</v>
      </c>
      <c r="F48" s="97" t="s">
        <v>46</v>
      </c>
      <c r="G48" s="97" t="s">
        <v>77</v>
      </c>
      <c r="H48" s="97"/>
      <c r="I48" s="97"/>
      <c r="J48" s="97"/>
      <c r="K48" s="97"/>
      <c r="L48" s="97"/>
      <c r="M48" s="97"/>
      <c r="N48" s="97"/>
      <c r="O48" s="97">
        <v>22</v>
      </c>
      <c r="P48" s="30"/>
      <c r="Q48" s="30"/>
      <c r="R48" s="31"/>
      <c r="S48" s="32"/>
    </row>
    <row r="49" spans="1:19" s="3" customFormat="1" ht="24" customHeight="1" x14ac:dyDescent="0.25">
      <c r="A49" s="98">
        <v>27</v>
      </c>
      <c r="B49" s="95">
        <v>90</v>
      </c>
      <c r="C49" s="95">
        <v>10114420372</v>
      </c>
      <c r="D49" s="96" t="s">
        <v>96</v>
      </c>
      <c r="E49" s="144">
        <v>39339</v>
      </c>
      <c r="F49" s="95" t="s">
        <v>33</v>
      </c>
      <c r="G49" s="97" t="s">
        <v>91</v>
      </c>
      <c r="H49" s="97"/>
      <c r="I49" s="97"/>
      <c r="J49" s="97"/>
      <c r="K49" s="97"/>
      <c r="L49" s="97"/>
      <c r="M49" s="97"/>
      <c r="N49" s="97"/>
      <c r="O49" s="97">
        <v>22</v>
      </c>
      <c r="P49" s="30"/>
      <c r="Q49" s="30"/>
      <c r="R49" s="31"/>
      <c r="S49" s="32"/>
    </row>
    <row r="50" spans="1:19" s="3" customFormat="1" ht="24" customHeight="1" x14ac:dyDescent="0.25">
      <c r="A50" s="98">
        <v>28</v>
      </c>
      <c r="B50" s="95">
        <v>77</v>
      </c>
      <c r="C50" s="95">
        <v>10140729705</v>
      </c>
      <c r="D50" s="96" t="s">
        <v>97</v>
      </c>
      <c r="E50" s="144">
        <v>39832</v>
      </c>
      <c r="F50" s="97" t="s">
        <v>40</v>
      </c>
      <c r="G50" s="97" t="s">
        <v>48</v>
      </c>
      <c r="H50" s="97"/>
      <c r="I50" s="97"/>
      <c r="J50" s="97"/>
      <c r="K50" s="97"/>
      <c r="L50" s="97"/>
      <c r="M50" s="97"/>
      <c r="N50" s="97"/>
      <c r="O50" s="97">
        <v>23</v>
      </c>
      <c r="P50" s="30"/>
      <c r="Q50" s="30"/>
      <c r="R50" s="31"/>
      <c r="S50" s="32"/>
    </row>
    <row r="51" spans="1:19" s="3" customFormat="1" ht="24" customHeight="1" x14ac:dyDescent="0.25">
      <c r="A51" s="98">
        <v>29</v>
      </c>
      <c r="B51" s="95">
        <v>70</v>
      </c>
      <c r="C51" s="95">
        <v>10140572683</v>
      </c>
      <c r="D51" s="96" t="s">
        <v>98</v>
      </c>
      <c r="E51" s="144">
        <v>39626</v>
      </c>
      <c r="F51" s="97" t="s">
        <v>40</v>
      </c>
      <c r="G51" s="97" t="s">
        <v>50</v>
      </c>
      <c r="H51" s="97"/>
      <c r="I51" s="97"/>
      <c r="J51" s="97"/>
      <c r="K51" s="97"/>
      <c r="L51" s="97"/>
      <c r="M51" s="97"/>
      <c r="N51" s="97"/>
      <c r="O51" s="97">
        <v>27</v>
      </c>
      <c r="P51" s="30"/>
      <c r="Q51" s="30"/>
      <c r="R51" s="31"/>
      <c r="S51" s="32"/>
    </row>
    <row r="52" spans="1:19" s="3" customFormat="1" ht="24" customHeight="1" x14ac:dyDescent="0.25">
      <c r="A52" s="98">
        <v>30</v>
      </c>
      <c r="B52" s="95">
        <v>116</v>
      </c>
      <c r="C52" s="95">
        <v>10141141246</v>
      </c>
      <c r="D52" s="96" t="s">
        <v>99</v>
      </c>
      <c r="E52" s="144">
        <v>39916</v>
      </c>
      <c r="F52" s="97" t="s">
        <v>46</v>
      </c>
      <c r="G52" s="97" t="s">
        <v>77</v>
      </c>
      <c r="H52" s="97"/>
      <c r="I52" s="97"/>
      <c r="J52" s="97"/>
      <c r="K52" s="97"/>
      <c r="L52" s="97"/>
      <c r="M52" s="97"/>
      <c r="N52" s="97"/>
      <c r="O52" s="97">
        <v>29</v>
      </c>
      <c r="P52" s="30"/>
      <c r="Q52" s="30"/>
      <c r="R52" s="31"/>
      <c r="S52" s="32"/>
    </row>
    <row r="53" spans="1:19" s="3" customFormat="1" ht="24" customHeight="1" x14ac:dyDescent="0.25">
      <c r="A53" s="98">
        <v>31</v>
      </c>
      <c r="B53" s="95">
        <v>117</v>
      </c>
      <c r="C53" s="95">
        <v>10140973720</v>
      </c>
      <c r="D53" s="96" t="s">
        <v>100</v>
      </c>
      <c r="E53" s="144">
        <v>39969</v>
      </c>
      <c r="F53" s="97" t="s">
        <v>46</v>
      </c>
      <c r="G53" s="97" t="s">
        <v>77</v>
      </c>
      <c r="H53" s="97"/>
      <c r="I53" s="97"/>
      <c r="J53" s="97"/>
      <c r="K53" s="97"/>
      <c r="L53" s="97"/>
      <c r="M53" s="97"/>
      <c r="N53" s="97"/>
      <c r="O53" s="97">
        <v>30</v>
      </c>
      <c r="P53" s="30"/>
      <c r="Q53" s="30"/>
      <c r="R53" s="31"/>
      <c r="S53" s="32"/>
    </row>
    <row r="54" spans="1:19" s="3" customFormat="1" ht="24" customHeight="1" x14ac:dyDescent="0.25">
      <c r="A54" s="98" t="s">
        <v>101</v>
      </c>
      <c r="B54" s="95">
        <v>76</v>
      </c>
      <c r="C54" s="95">
        <v>10132637275</v>
      </c>
      <c r="D54" s="96" t="s">
        <v>102</v>
      </c>
      <c r="E54" s="144">
        <v>40070</v>
      </c>
      <c r="F54" s="97" t="s">
        <v>40</v>
      </c>
      <c r="G54" s="97" t="s">
        <v>48</v>
      </c>
      <c r="H54" s="97"/>
      <c r="I54" s="97">
        <v>2</v>
      </c>
      <c r="J54" s="97"/>
      <c r="K54" s="97"/>
      <c r="L54" s="97"/>
      <c r="M54" s="97"/>
      <c r="N54" s="97"/>
      <c r="O54" s="97"/>
      <c r="P54" s="30"/>
      <c r="Q54" s="30"/>
      <c r="R54" s="31"/>
      <c r="S54" s="32"/>
    </row>
    <row r="55" spans="1:19" s="3" customFormat="1" ht="24" customHeight="1" x14ac:dyDescent="0.25">
      <c r="A55" s="98" t="s">
        <v>101</v>
      </c>
      <c r="B55" s="95">
        <v>78</v>
      </c>
      <c r="C55" s="95">
        <v>10140697672</v>
      </c>
      <c r="D55" s="96" t="s">
        <v>103</v>
      </c>
      <c r="E55" s="144">
        <v>40036</v>
      </c>
      <c r="F55" s="97" t="s">
        <v>40</v>
      </c>
      <c r="G55" s="97" t="s">
        <v>48</v>
      </c>
      <c r="H55" s="97"/>
      <c r="I55" s="97"/>
      <c r="J55" s="97"/>
      <c r="K55" s="97"/>
      <c r="L55" s="97"/>
      <c r="M55" s="97"/>
      <c r="N55" s="97"/>
      <c r="O55" s="97"/>
      <c r="P55" s="30"/>
      <c r="Q55" s="30"/>
      <c r="R55" s="31"/>
      <c r="S55" s="32"/>
    </row>
    <row r="56" spans="1:19" s="3" customFormat="1" ht="24" customHeight="1" x14ac:dyDescent="0.25">
      <c r="A56" s="98" t="s">
        <v>101</v>
      </c>
      <c r="B56" s="95">
        <v>96</v>
      </c>
      <c r="C56" s="95">
        <v>10126009145</v>
      </c>
      <c r="D56" s="96" t="s">
        <v>104</v>
      </c>
      <c r="E56" s="144">
        <v>39484</v>
      </c>
      <c r="F56" s="97" t="s">
        <v>46</v>
      </c>
      <c r="G56" s="97" t="s">
        <v>105</v>
      </c>
      <c r="H56" s="97"/>
      <c r="I56" s="97"/>
      <c r="J56" s="97"/>
      <c r="K56" s="97"/>
      <c r="L56" s="97"/>
      <c r="M56" s="97"/>
      <c r="N56" s="97"/>
      <c r="O56" s="97"/>
      <c r="P56" s="30"/>
      <c r="Q56" s="30"/>
      <c r="R56" s="31"/>
      <c r="S56" s="32"/>
    </row>
    <row r="57" spans="1:19" s="3" customFormat="1" ht="24" customHeight="1" x14ac:dyDescent="0.25">
      <c r="A57" s="98" t="s">
        <v>101</v>
      </c>
      <c r="B57" s="95">
        <v>95</v>
      </c>
      <c r="C57" s="95">
        <v>10127430395</v>
      </c>
      <c r="D57" s="96" t="s">
        <v>106</v>
      </c>
      <c r="E57" s="144">
        <v>39225</v>
      </c>
      <c r="F57" s="97" t="s">
        <v>40</v>
      </c>
      <c r="G57" s="97" t="s">
        <v>105</v>
      </c>
      <c r="H57" s="97"/>
      <c r="I57" s="97"/>
      <c r="J57" s="97"/>
      <c r="K57" s="97"/>
      <c r="L57" s="97"/>
      <c r="M57" s="97"/>
      <c r="N57" s="97"/>
      <c r="O57" s="97"/>
      <c r="P57" s="30"/>
      <c r="Q57" s="30"/>
      <c r="R57" s="31"/>
      <c r="S57" s="32"/>
    </row>
    <row r="58" spans="1:19" s="3" customFormat="1" ht="24" customHeight="1" x14ac:dyDescent="0.25">
      <c r="A58" s="98" t="s">
        <v>101</v>
      </c>
      <c r="B58" s="95">
        <v>131</v>
      </c>
      <c r="C58" s="95">
        <v>10127364115</v>
      </c>
      <c r="D58" s="96" t="s">
        <v>107</v>
      </c>
      <c r="E58" s="144">
        <v>39623</v>
      </c>
      <c r="F58" s="97" t="s">
        <v>46</v>
      </c>
      <c r="G58" s="97" t="s">
        <v>54</v>
      </c>
      <c r="H58" s="97"/>
      <c r="I58" s="97"/>
      <c r="J58" s="97"/>
      <c r="K58" s="97"/>
      <c r="L58" s="97"/>
      <c r="M58" s="97"/>
      <c r="N58" s="97"/>
      <c r="O58" s="97"/>
      <c r="P58" s="30"/>
      <c r="Q58" s="30"/>
      <c r="R58" s="31"/>
      <c r="S58" s="32"/>
    </row>
    <row r="59" spans="1:19" s="3" customFormat="1" ht="24" customHeight="1" x14ac:dyDescent="0.25">
      <c r="A59" s="98" t="s">
        <v>101</v>
      </c>
      <c r="B59" s="95">
        <v>79</v>
      </c>
      <c r="C59" s="95">
        <v>10132607973</v>
      </c>
      <c r="D59" s="96" t="s">
        <v>108</v>
      </c>
      <c r="E59" s="144">
        <v>40063</v>
      </c>
      <c r="F59" s="97" t="s">
        <v>40</v>
      </c>
      <c r="G59" s="97" t="s">
        <v>48</v>
      </c>
      <c r="H59" s="97"/>
      <c r="I59" s="97"/>
      <c r="J59" s="97"/>
      <c r="K59" s="97"/>
      <c r="L59" s="97"/>
      <c r="M59" s="97"/>
      <c r="N59" s="97"/>
      <c r="O59" s="97"/>
      <c r="P59" s="30"/>
      <c r="Q59" s="30"/>
      <c r="R59" s="31"/>
      <c r="S59" s="32"/>
    </row>
    <row r="60" spans="1:19" s="3" customFormat="1" ht="24" customHeight="1" x14ac:dyDescent="0.25">
      <c r="A60" s="98" t="s">
        <v>101</v>
      </c>
      <c r="B60" s="95">
        <v>32</v>
      </c>
      <c r="C60" s="95">
        <v>10104582350</v>
      </c>
      <c r="D60" s="96" t="s">
        <v>109</v>
      </c>
      <c r="E60" s="144">
        <v>39232</v>
      </c>
      <c r="F60" s="97" t="s">
        <v>40</v>
      </c>
      <c r="G60" s="97" t="s">
        <v>49</v>
      </c>
      <c r="H60" s="97"/>
      <c r="I60" s="97"/>
      <c r="J60" s="97"/>
      <c r="K60" s="97"/>
      <c r="L60" s="97"/>
      <c r="M60" s="97"/>
      <c r="N60" s="97"/>
      <c r="O60" s="97"/>
      <c r="P60" s="30"/>
      <c r="Q60" s="30"/>
      <c r="R60" s="31"/>
      <c r="S60" s="32"/>
    </row>
    <row r="61" spans="1:19" s="3" customFormat="1" ht="24" customHeight="1" x14ac:dyDescent="0.25">
      <c r="A61" s="98" t="s">
        <v>101</v>
      </c>
      <c r="B61" s="95">
        <v>27</v>
      </c>
      <c r="C61" s="95">
        <v>10116905087</v>
      </c>
      <c r="D61" s="96" t="s">
        <v>110</v>
      </c>
      <c r="E61" s="144">
        <v>39661</v>
      </c>
      <c r="F61" s="97" t="s">
        <v>40</v>
      </c>
      <c r="G61" s="97" t="s">
        <v>49</v>
      </c>
      <c r="H61" s="97"/>
      <c r="I61" s="97"/>
      <c r="J61" s="97"/>
      <c r="K61" s="97"/>
      <c r="L61" s="97"/>
      <c r="M61" s="97"/>
      <c r="N61" s="97"/>
      <c r="O61" s="97"/>
      <c r="P61" s="30"/>
      <c r="Q61" s="30"/>
      <c r="R61" s="31"/>
      <c r="S61" s="32"/>
    </row>
    <row r="62" spans="1:19" s="3" customFormat="1" ht="24" customHeight="1" x14ac:dyDescent="0.25">
      <c r="A62" s="98" t="s">
        <v>101</v>
      </c>
      <c r="B62" s="95">
        <v>73</v>
      </c>
      <c r="C62" s="95">
        <v>10144140768</v>
      </c>
      <c r="D62" s="96" t="s">
        <v>111</v>
      </c>
      <c r="E62" s="144">
        <v>39689</v>
      </c>
      <c r="F62" s="97" t="s">
        <v>40</v>
      </c>
      <c r="G62" s="97" t="s">
        <v>50</v>
      </c>
      <c r="H62" s="97"/>
      <c r="I62" s="97"/>
      <c r="J62" s="97"/>
      <c r="K62" s="97"/>
      <c r="L62" s="97"/>
      <c r="M62" s="97"/>
      <c r="N62" s="97"/>
      <c r="O62" s="97"/>
      <c r="P62" s="30"/>
      <c r="Q62" s="30"/>
      <c r="R62" s="31"/>
      <c r="S62" s="32"/>
    </row>
    <row r="63" spans="1:19" s="3" customFormat="1" ht="24" customHeight="1" x14ac:dyDescent="0.25">
      <c r="A63" s="98" t="s">
        <v>101</v>
      </c>
      <c r="B63" s="95">
        <v>69</v>
      </c>
      <c r="C63" s="95">
        <v>10133870892</v>
      </c>
      <c r="D63" s="96" t="s">
        <v>112</v>
      </c>
      <c r="E63" s="144">
        <v>39912</v>
      </c>
      <c r="F63" s="97" t="s">
        <v>40</v>
      </c>
      <c r="G63" s="97" t="s">
        <v>49</v>
      </c>
      <c r="H63" s="97"/>
      <c r="I63" s="97"/>
      <c r="J63" s="97"/>
      <c r="K63" s="97"/>
      <c r="L63" s="97"/>
      <c r="M63" s="97"/>
      <c r="N63" s="97"/>
      <c r="O63" s="97"/>
      <c r="P63" s="30"/>
      <c r="Q63" s="30"/>
      <c r="R63" s="31"/>
      <c r="S63" s="32"/>
    </row>
    <row r="64" spans="1:19" s="3" customFormat="1" ht="24" customHeight="1" x14ac:dyDescent="0.25">
      <c r="A64" s="98" t="s">
        <v>101</v>
      </c>
      <c r="B64" s="95">
        <v>119</v>
      </c>
      <c r="C64" s="95">
        <v>10127116763</v>
      </c>
      <c r="D64" s="96" t="s">
        <v>113</v>
      </c>
      <c r="E64" s="144">
        <v>39504</v>
      </c>
      <c r="F64" s="97" t="s">
        <v>40</v>
      </c>
      <c r="G64" s="97" t="s">
        <v>56</v>
      </c>
      <c r="H64" s="97"/>
      <c r="I64" s="97"/>
      <c r="J64" s="97"/>
      <c r="K64" s="97"/>
      <c r="L64" s="97"/>
      <c r="M64" s="97"/>
      <c r="N64" s="97"/>
      <c r="O64" s="97"/>
      <c r="P64" s="30"/>
      <c r="Q64" s="30"/>
      <c r="R64" s="31"/>
      <c r="S64" s="32"/>
    </row>
    <row r="65" spans="1:19" s="3" customFormat="1" ht="24" customHeight="1" x14ac:dyDescent="0.25">
      <c r="A65" s="98" t="s">
        <v>101</v>
      </c>
      <c r="B65" s="95">
        <v>125</v>
      </c>
      <c r="C65" s="95">
        <v>10136909420</v>
      </c>
      <c r="D65" s="96" t="s">
        <v>114</v>
      </c>
      <c r="E65" s="144">
        <v>40172</v>
      </c>
      <c r="F65" s="97" t="s">
        <v>40</v>
      </c>
      <c r="G65" s="97" t="s">
        <v>54</v>
      </c>
      <c r="H65" s="97"/>
      <c r="I65" s="97"/>
      <c r="J65" s="97"/>
      <c r="K65" s="97"/>
      <c r="L65" s="97"/>
      <c r="M65" s="97"/>
      <c r="N65" s="97"/>
      <c r="O65" s="97"/>
      <c r="P65" s="30"/>
      <c r="Q65" s="30"/>
      <c r="R65" s="31"/>
      <c r="S65" s="32"/>
    </row>
    <row r="66" spans="1:19" s="3" customFormat="1" ht="24" customHeight="1" x14ac:dyDescent="0.25">
      <c r="A66" s="98" t="s">
        <v>101</v>
      </c>
      <c r="B66" s="95">
        <v>106</v>
      </c>
      <c r="C66" s="95">
        <v>10128500732</v>
      </c>
      <c r="D66" s="96" t="s">
        <v>115</v>
      </c>
      <c r="E66" s="144">
        <v>39848</v>
      </c>
      <c r="F66" s="97" t="s">
        <v>46</v>
      </c>
      <c r="G66" s="97" t="s">
        <v>55</v>
      </c>
      <c r="H66" s="97"/>
      <c r="I66" s="97"/>
      <c r="J66" s="97"/>
      <c r="K66" s="97"/>
      <c r="L66" s="97"/>
      <c r="M66" s="97"/>
      <c r="N66" s="97"/>
      <c r="O66" s="97"/>
      <c r="P66" s="30"/>
      <c r="Q66" s="30"/>
      <c r="R66" s="31"/>
      <c r="S66" s="32"/>
    </row>
    <row r="67" spans="1:19" s="3" customFormat="1" ht="24" customHeight="1" x14ac:dyDescent="0.25">
      <c r="A67" s="98" t="s">
        <v>101</v>
      </c>
      <c r="B67" s="95">
        <v>118</v>
      </c>
      <c r="C67" s="95">
        <v>10131918869</v>
      </c>
      <c r="D67" s="96" t="s">
        <v>116</v>
      </c>
      <c r="E67" s="144">
        <v>39734</v>
      </c>
      <c r="F67" s="97" t="s">
        <v>40</v>
      </c>
      <c r="G67" s="97" t="s">
        <v>56</v>
      </c>
      <c r="H67" s="97"/>
      <c r="I67" s="97"/>
      <c r="J67" s="97"/>
      <c r="K67" s="97"/>
      <c r="L67" s="97"/>
      <c r="M67" s="97"/>
      <c r="N67" s="97"/>
      <c r="O67" s="97"/>
      <c r="P67" s="30"/>
      <c r="Q67" s="30"/>
      <c r="R67" s="31"/>
      <c r="S67" s="32"/>
    </row>
    <row r="68" spans="1:19" s="3" customFormat="1" ht="24" customHeight="1" x14ac:dyDescent="0.25">
      <c r="A68" s="98" t="s">
        <v>101</v>
      </c>
      <c r="B68" s="95">
        <v>93</v>
      </c>
      <c r="C68" s="95">
        <v>10141993028</v>
      </c>
      <c r="D68" s="96" t="s">
        <v>117</v>
      </c>
      <c r="E68" s="144">
        <v>39928</v>
      </c>
      <c r="F68" s="97" t="s">
        <v>40</v>
      </c>
      <c r="G68" s="97" t="s">
        <v>91</v>
      </c>
      <c r="H68" s="97"/>
      <c r="I68" s="97"/>
      <c r="J68" s="97"/>
      <c r="K68" s="97"/>
      <c r="L68" s="97"/>
      <c r="M68" s="97"/>
      <c r="N68" s="97"/>
      <c r="O68" s="97"/>
      <c r="P68" s="30"/>
      <c r="Q68" s="30"/>
      <c r="R68" s="31"/>
      <c r="S68" s="32"/>
    </row>
    <row r="69" spans="1:19" s="3" customFormat="1" ht="24" customHeight="1" x14ac:dyDescent="0.25">
      <c r="A69" s="98" t="s">
        <v>101</v>
      </c>
      <c r="B69" s="95">
        <v>67</v>
      </c>
      <c r="C69" s="95">
        <v>10116905188</v>
      </c>
      <c r="D69" s="96" t="s">
        <v>118</v>
      </c>
      <c r="E69" s="144">
        <v>39479</v>
      </c>
      <c r="F69" s="97" t="s">
        <v>40</v>
      </c>
      <c r="G69" s="97" t="s">
        <v>49</v>
      </c>
      <c r="H69" s="97"/>
      <c r="I69" s="97"/>
      <c r="J69" s="97"/>
      <c r="K69" s="97"/>
      <c r="L69" s="97"/>
      <c r="M69" s="97"/>
      <c r="N69" s="97"/>
      <c r="O69" s="97"/>
      <c r="P69" s="30"/>
      <c r="Q69" s="30"/>
      <c r="R69" s="31"/>
      <c r="S69" s="32"/>
    </row>
    <row r="70" spans="1:19" s="3" customFormat="1" ht="24" customHeight="1" x14ac:dyDescent="0.25">
      <c r="A70" s="98" t="s">
        <v>101</v>
      </c>
      <c r="B70" s="95">
        <v>105</v>
      </c>
      <c r="C70" s="95">
        <v>10136031770</v>
      </c>
      <c r="D70" s="96" t="s">
        <v>119</v>
      </c>
      <c r="E70" s="144">
        <v>39786</v>
      </c>
      <c r="F70" s="97" t="s">
        <v>46</v>
      </c>
      <c r="G70" s="97" t="s">
        <v>55</v>
      </c>
      <c r="H70" s="97"/>
      <c r="I70" s="97"/>
      <c r="J70" s="97"/>
      <c r="K70" s="97"/>
      <c r="L70" s="97"/>
      <c r="M70" s="97"/>
      <c r="N70" s="97"/>
      <c r="O70" s="97"/>
      <c r="P70" s="30"/>
      <c r="Q70" s="30"/>
      <c r="R70" s="31"/>
      <c r="S70" s="32"/>
    </row>
    <row r="71" spans="1:19" s="3" customFormat="1" ht="24" customHeight="1" x14ac:dyDescent="0.25">
      <c r="A71" s="98" t="s">
        <v>101</v>
      </c>
      <c r="B71" s="95">
        <v>97</v>
      </c>
      <c r="C71" s="95">
        <v>10127613180</v>
      </c>
      <c r="D71" s="96" t="s">
        <v>120</v>
      </c>
      <c r="E71" s="144">
        <v>39810</v>
      </c>
      <c r="F71" s="97" t="s">
        <v>46</v>
      </c>
      <c r="G71" s="97" t="s">
        <v>105</v>
      </c>
      <c r="H71" s="97"/>
      <c r="I71" s="97"/>
      <c r="J71" s="97"/>
      <c r="K71" s="97"/>
      <c r="L71" s="97"/>
      <c r="M71" s="97"/>
      <c r="N71" s="97"/>
      <c r="O71" s="97"/>
      <c r="P71" s="30"/>
      <c r="Q71" s="30"/>
      <c r="R71" s="31"/>
      <c r="S71" s="32"/>
    </row>
    <row r="72" spans="1:19" s="3" customFormat="1" ht="24" customHeight="1" x14ac:dyDescent="0.25">
      <c r="A72" s="98" t="s">
        <v>101</v>
      </c>
      <c r="B72" s="95">
        <v>1</v>
      </c>
      <c r="C72" s="95">
        <v>10101929196</v>
      </c>
      <c r="D72" s="96" t="s">
        <v>121</v>
      </c>
      <c r="E72" s="144">
        <v>39292</v>
      </c>
      <c r="F72" s="97" t="s">
        <v>40</v>
      </c>
      <c r="G72" s="97" t="s">
        <v>49</v>
      </c>
      <c r="H72" s="97"/>
      <c r="I72" s="97"/>
      <c r="J72" s="97"/>
      <c r="K72" s="97"/>
      <c r="L72" s="97"/>
      <c r="M72" s="97"/>
      <c r="N72" s="97"/>
      <c r="O72" s="97"/>
      <c r="P72" s="30"/>
      <c r="Q72" s="30"/>
      <c r="R72" s="31"/>
      <c r="S72" s="32"/>
    </row>
    <row r="73" spans="1:19" s="3" customFormat="1" ht="24" customHeight="1" x14ac:dyDescent="0.25">
      <c r="A73" s="98" t="s">
        <v>101</v>
      </c>
      <c r="B73" s="95">
        <v>108</v>
      </c>
      <c r="C73" s="95">
        <v>10143867249</v>
      </c>
      <c r="D73" s="96" t="s">
        <v>122</v>
      </c>
      <c r="E73" s="144">
        <v>39274</v>
      </c>
      <c r="F73" s="95" t="s">
        <v>40</v>
      </c>
      <c r="G73" s="97" t="s">
        <v>55</v>
      </c>
      <c r="H73" s="97"/>
      <c r="I73" s="97"/>
      <c r="J73" s="97"/>
      <c r="K73" s="97"/>
      <c r="L73" s="97"/>
      <c r="M73" s="97"/>
      <c r="N73" s="97"/>
      <c r="O73" s="97"/>
      <c r="P73" s="30"/>
      <c r="Q73" s="30"/>
      <c r="R73" s="31"/>
      <c r="S73" s="32"/>
    </row>
    <row r="74" spans="1:19" s="3" customFormat="1" ht="24" customHeight="1" x14ac:dyDescent="0.25">
      <c r="A74" s="98" t="s">
        <v>101</v>
      </c>
      <c r="B74" s="95">
        <v>91</v>
      </c>
      <c r="C74" s="95">
        <v>10126306007</v>
      </c>
      <c r="D74" s="96" t="s">
        <v>123</v>
      </c>
      <c r="E74" s="144">
        <v>39109</v>
      </c>
      <c r="F74" s="97" t="s">
        <v>40</v>
      </c>
      <c r="G74" s="97" t="s">
        <v>91</v>
      </c>
      <c r="H74" s="97"/>
      <c r="I74" s="97"/>
      <c r="J74" s="97"/>
      <c r="K74" s="97"/>
      <c r="L74" s="97"/>
      <c r="M74" s="97"/>
      <c r="N74" s="97"/>
      <c r="O74" s="97"/>
      <c r="P74" s="30"/>
      <c r="Q74" s="30"/>
      <c r="R74" s="31"/>
      <c r="S74" s="32"/>
    </row>
    <row r="75" spans="1:19" s="3" customFormat="1" ht="24" customHeight="1" thickBot="1" x14ac:dyDescent="0.3">
      <c r="A75" s="99" t="s">
        <v>101</v>
      </c>
      <c r="B75" s="100">
        <v>7</v>
      </c>
      <c r="C75" s="100">
        <v>10125507674</v>
      </c>
      <c r="D75" s="101" t="s">
        <v>124</v>
      </c>
      <c r="E75" s="145">
        <v>39147</v>
      </c>
      <c r="F75" s="102" t="s">
        <v>46</v>
      </c>
      <c r="G75" s="102" t="s">
        <v>105</v>
      </c>
      <c r="H75" s="102"/>
      <c r="I75" s="102"/>
      <c r="J75" s="102"/>
      <c r="K75" s="102"/>
      <c r="L75" s="102"/>
      <c r="M75" s="102"/>
      <c r="N75" s="102"/>
      <c r="O75" s="102"/>
      <c r="P75" s="85"/>
      <c r="Q75" s="85"/>
      <c r="R75" s="86"/>
      <c r="S75" s="87"/>
    </row>
    <row r="76" spans="1:19" ht="9.75" customHeight="1" thickTop="1" thickBot="1" x14ac:dyDescent="0.3">
      <c r="A76" s="21"/>
      <c r="B76" s="20"/>
      <c r="C76" s="20"/>
      <c r="D76" s="21"/>
      <c r="E76" s="58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ht="15" thickTop="1" x14ac:dyDescent="0.25">
      <c r="A77" s="124" t="s">
        <v>5</v>
      </c>
      <c r="B77" s="125"/>
      <c r="C77" s="125"/>
      <c r="D77" s="125"/>
      <c r="E77" s="76"/>
      <c r="F77" s="76"/>
      <c r="G77" s="125" t="s">
        <v>6</v>
      </c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6"/>
    </row>
    <row r="78" spans="1:19" ht="14.4" x14ac:dyDescent="0.25">
      <c r="A78" s="77" t="s">
        <v>127</v>
      </c>
      <c r="B78" s="26"/>
      <c r="C78" s="73"/>
      <c r="D78" s="19"/>
      <c r="E78" s="59"/>
      <c r="F78" s="19"/>
      <c r="G78" s="28" t="s">
        <v>34</v>
      </c>
      <c r="H78" s="48">
        <v>10</v>
      </c>
      <c r="M78" s="14"/>
      <c r="N78" s="14"/>
      <c r="Q78" s="45"/>
      <c r="R78" s="78" t="s">
        <v>32</v>
      </c>
      <c r="S78" s="79">
        <f>COUNTIF(F23:F75,"ЗМС")</f>
        <v>0</v>
      </c>
    </row>
    <row r="79" spans="1:19" ht="14.4" x14ac:dyDescent="0.25">
      <c r="A79" s="77" t="s">
        <v>128</v>
      </c>
      <c r="B79" s="26"/>
      <c r="C79" s="74"/>
      <c r="D79" s="25"/>
      <c r="E79" s="60"/>
      <c r="F79" s="25"/>
      <c r="G79" s="28" t="s">
        <v>27</v>
      </c>
      <c r="H79" s="48">
        <f>H80+H84</f>
        <v>53</v>
      </c>
      <c r="M79" s="14"/>
      <c r="N79" s="14"/>
      <c r="Q79" s="14"/>
      <c r="R79" s="80" t="s">
        <v>21</v>
      </c>
      <c r="S79" s="81">
        <f>COUNTIF(F23:F75,"МСМК")</f>
        <v>0</v>
      </c>
    </row>
    <row r="80" spans="1:19" ht="14.4" x14ac:dyDescent="0.25">
      <c r="A80" s="77" t="s">
        <v>129</v>
      </c>
      <c r="B80" s="26"/>
      <c r="C80" s="49"/>
      <c r="D80" s="25"/>
      <c r="E80" s="60"/>
      <c r="F80" s="25"/>
      <c r="G80" s="28" t="s">
        <v>28</v>
      </c>
      <c r="H80" s="48">
        <f>H81+H82+H83</f>
        <v>53</v>
      </c>
      <c r="M80" s="14"/>
      <c r="N80" s="14"/>
      <c r="Q80" s="14"/>
      <c r="R80" s="80" t="s">
        <v>23</v>
      </c>
      <c r="S80" s="81">
        <f>COUNTIF(F23:F75,"МС")</f>
        <v>0</v>
      </c>
    </row>
    <row r="81" spans="1:19" ht="14.4" x14ac:dyDescent="0.25">
      <c r="A81" s="77" t="s">
        <v>130</v>
      </c>
      <c r="B81" s="26"/>
      <c r="C81" s="49"/>
      <c r="D81" s="25"/>
      <c r="E81" s="60"/>
      <c r="F81" s="25"/>
      <c r="G81" s="28" t="s">
        <v>29</v>
      </c>
      <c r="H81" s="48">
        <f>COUNT(A23:A75)</f>
        <v>31</v>
      </c>
      <c r="M81" s="14"/>
      <c r="N81" s="14"/>
      <c r="Q81" s="14"/>
      <c r="R81" s="80" t="s">
        <v>33</v>
      </c>
      <c r="S81" s="81">
        <f>COUNTIF(F23:F75,"КМС")</f>
        <v>17</v>
      </c>
    </row>
    <row r="82" spans="1:19" ht="14.4" x14ac:dyDescent="0.25">
      <c r="A82" s="46"/>
      <c r="B82" s="7"/>
      <c r="C82" s="75"/>
      <c r="D82" s="25"/>
      <c r="E82" s="60"/>
      <c r="F82" s="25"/>
      <c r="G82" s="28" t="s">
        <v>30</v>
      </c>
      <c r="H82" s="48">
        <f>COUNTIF(A23:A75,"НФ")</f>
        <v>22</v>
      </c>
      <c r="M82" s="14"/>
      <c r="N82" s="14"/>
      <c r="Q82" s="14"/>
      <c r="R82" s="80" t="s">
        <v>40</v>
      </c>
      <c r="S82" s="81">
        <f>COUNTIF(F23:F75,"1 СР")</f>
        <v>26</v>
      </c>
    </row>
    <row r="83" spans="1:19" ht="14.4" x14ac:dyDescent="0.25">
      <c r="A83" s="29"/>
      <c r="B83" s="26"/>
      <c r="C83" s="49"/>
      <c r="D83" s="25"/>
      <c r="E83" s="60"/>
      <c r="F83" s="25"/>
      <c r="G83" s="28" t="s">
        <v>35</v>
      </c>
      <c r="H83" s="48">
        <f>COUNTIF(A23:A75,"ДСКВ")</f>
        <v>0</v>
      </c>
      <c r="M83" s="14"/>
      <c r="N83" s="14"/>
      <c r="Q83" s="14"/>
      <c r="R83" s="80" t="s">
        <v>46</v>
      </c>
      <c r="S83" s="81">
        <f>COUNTIF(F23:F75,"2 СР")</f>
        <v>10</v>
      </c>
    </row>
    <row r="84" spans="1:19" ht="14.4" x14ac:dyDescent="0.25">
      <c r="A84" s="29"/>
      <c r="B84" s="26"/>
      <c r="C84" s="49"/>
      <c r="D84" s="25"/>
      <c r="E84" s="60"/>
      <c r="F84" s="25"/>
      <c r="G84" s="28" t="s">
        <v>31</v>
      </c>
      <c r="H84" s="82">
        <f>COUNTIF(A23:A75,"НС")</f>
        <v>0</v>
      </c>
      <c r="M84" s="14"/>
      <c r="N84" s="14"/>
      <c r="Q84" s="14"/>
      <c r="R84" s="83" t="s">
        <v>47</v>
      </c>
      <c r="S84" s="84">
        <f>COUNTIF(F23:F75,"3 СР")</f>
        <v>0</v>
      </c>
    </row>
    <row r="85" spans="1:19" ht="4.5" customHeight="1" x14ac:dyDescent="0.25">
      <c r="A85" s="46"/>
      <c r="B85" s="15"/>
      <c r="C85" s="15"/>
      <c r="D85" s="7"/>
      <c r="E85" s="61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47"/>
    </row>
    <row r="86" spans="1:19" ht="15.6" x14ac:dyDescent="0.25">
      <c r="A86" s="129" t="s">
        <v>3</v>
      </c>
      <c r="B86" s="127"/>
      <c r="C86" s="127"/>
      <c r="D86" s="127"/>
      <c r="E86" s="127" t="s">
        <v>11</v>
      </c>
      <c r="F86" s="127"/>
      <c r="G86" s="127"/>
      <c r="H86" s="127" t="s">
        <v>4</v>
      </c>
      <c r="I86" s="127"/>
      <c r="J86" s="127"/>
      <c r="K86" s="127"/>
      <c r="L86" s="127"/>
      <c r="M86" s="127"/>
      <c r="N86" s="127"/>
      <c r="O86" s="127"/>
      <c r="P86" s="127" t="s">
        <v>45</v>
      </c>
      <c r="Q86" s="127"/>
      <c r="R86" s="127"/>
      <c r="S86" s="128"/>
    </row>
    <row r="87" spans="1:19" s="71" customFormat="1" ht="15.6" x14ac:dyDescent="0.25">
      <c r="A87" s="67"/>
      <c r="B87" s="68"/>
      <c r="C87" s="68"/>
      <c r="D87" s="68"/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70"/>
    </row>
    <row r="88" spans="1:19" s="71" customFormat="1" ht="15.6" x14ac:dyDescent="0.25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72"/>
    </row>
    <row r="89" spans="1:19" x14ac:dyDescent="0.25">
      <c r="A89" s="118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89"/>
      <c r="P89" s="119"/>
      <c r="Q89" s="119"/>
      <c r="R89" s="119"/>
      <c r="S89" s="120"/>
    </row>
    <row r="90" spans="1:19" x14ac:dyDescent="0.25">
      <c r="A90" s="88"/>
      <c r="B90" s="89"/>
      <c r="C90" s="89"/>
      <c r="D90" s="89"/>
      <c r="E90" s="62"/>
      <c r="F90" s="89"/>
      <c r="G90" s="89"/>
      <c r="H90" s="89"/>
      <c r="I90" s="89"/>
      <c r="J90" s="89"/>
      <c r="K90" s="89"/>
      <c r="L90" s="89"/>
      <c r="M90" s="89"/>
      <c r="N90" s="93"/>
      <c r="O90" s="89"/>
      <c r="P90" s="89"/>
      <c r="Q90" s="89"/>
      <c r="R90" s="89"/>
      <c r="S90" s="90"/>
    </row>
    <row r="91" spans="1:19" x14ac:dyDescent="0.25">
      <c r="A91" s="88"/>
      <c r="B91" s="89"/>
      <c r="C91" s="89"/>
      <c r="D91" s="89"/>
      <c r="E91" s="62"/>
      <c r="F91" s="89"/>
      <c r="G91" s="89"/>
      <c r="H91" s="89"/>
      <c r="I91" s="89"/>
      <c r="J91" s="89"/>
      <c r="K91" s="89"/>
      <c r="L91" s="89"/>
      <c r="M91" s="89"/>
      <c r="N91" s="93"/>
      <c r="O91" s="89"/>
      <c r="P91" s="89"/>
      <c r="Q91" s="89"/>
      <c r="R91" s="89"/>
      <c r="S91" s="90"/>
    </row>
    <row r="92" spans="1:19" ht="16.2" thickBot="1" x14ac:dyDescent="0.3">
      <c r="A92" s="123" t="s">
        <v>43</v>
      </c>
      <c r="B92" s="121"/>
      <c r="C92" s="121"/>
      <c r="D92" s="121"/>
      <c r="E92" s="121" t="str">
        <f>G17</f>
        <v>В.И.МЕЛЬНИКОВ (ВК, г.Шахты)</v>
      </c>
      <c r="F92" s="121"/>
      <c r="G92" s="121"/>
      <c r="H92" s="121" t="str">
        <f>G18</f>
        <v>О.В.БЕЛОБОРОДОВА (1кат, г.Москва)</v>
      </c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2"/>
    </row>
    <row r="93" spans="1:19" ht="14.4" thickTop="1" x14ac:dyDescent="0.25"/>
  </sheetData>
  <sortState xmlns:xlrd2="http://schemas.microsoft.com/office/spreadsheetml/2017/richdata2" ref="B23:AB32">
    <sortCondition descending="1" ref="P23:P32"/>
  </sortState>
  <mergeCells count="40">
    <mergeCell ref="A1:S1"/>
    <mergeCell ref="A2:S2"/>
    <mergeCell ref="A3:S3"/>
    <mergeCell ref="A4:S4"/>
    <mergeCell ref="Q21:Q22"/>
    <mergeCell ref="A6:S6"/>
    <mergeCell ref="A7:S7"/>
    <mergeCell ref="A9:S9"/>
    <mergeCell ref="D21:D22"/>
    <mergeCell ref="E21:E22"/>
    <mergeCell ref="F21:F22"/>
    <mergeCell ref="G21:G22"/>
    <mergeCell ref="A15:G15"/>
    <mergeCell ref="H15:S15"/>
    <mergeCell ref="A21:A22"/>
    <mergeCell ref="A5:S5"/>
    <mergeCell ref="A77:D77"/>
    <mergeCell ref="G77:S77"/>
    <mergeCell ref="P86:S86"/>
    <mergeCell ref="A86:D86"/>
    <mergeCell ref="E86:G86"/>
    <mergeCell ref="H86:O86"/>
    <mergeCell ref="A89:E89"/>
    <mergeCell ref="F89:N89"/>
    <mergeCell ref="P89:S89"/>
    <mergeCell ref="P92:S92"/>
    <mergeCell ref="A92:D92"/>
    <mergeCell ref="E92:G92"/>
    <mergeCell ref="H92:O92"/>
    <mergeCell ref="A12:S12"/>
    <mergeCell ref="B21:B22"/>
    <mergeCell ref="C21:C22"/>
    <mergeCell ref="A8:S8"/>
    <mergeCell ref="H21:N21"/>
    <mergeCell ref="O21:O22"/>
    <mergeCell ref="P21:P22"/>
    <mergeCell ref="R21:R22"/>
    <mergeCell ref="S21:S22"/>
    <mergeCell ref="A10:S10"/>
    <mergeCell ref="A11:S11"/>
  </mergeCells>
  <conditionalFormatting sqref="O87:O91 O1:O14 O16:O76 O93:O1048576 P92 P86 O85 G78:G84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9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2021-05-18T13:50:02Z</cp:lastPrinted>
  <dcterms:created xsi:type="dcterms:W3CDTF">1996-10-08T23:32:33Z</dcterms:created>
  <dcterms:modified xsi:type="dcterms:W3CDTF">2023-09-21T08:34:48Z</dcterms:modified>
</cp:coreProperties>
</file>