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отсечек'!$A$1:$L$64</definedName>
  </definedNames>
  <calcPr calcId="152511" refMode="R1C1"/>
</workbook>
</file>

<file path=xl/calcChain.xml><?xml version="1.0" encoding="utf-8"?>
<calcChain xmlns="http://schemas.openxmlformats.org/spreadsheetml/2006/main">
  <c r="J23" i="102" l="1"/>
  <c r="G64" i="102"/>
  <c r="D64" i="102"/>
  <c r="J64" i="102" l="1"/>
  <c r="L55" i="102" l="1"/>
  <c r="L54" i="102"/>
  <c r="L53" i="102"/>
  <c r="L52" i="102"/>
  <c r="L51" i="102"/>
  <c r="L50" i="102"/>
  <c r="L49" i="102"/>
  <c r="I43" i="102"/>
  <c r="I46" i="102" s="1"/>
  <c r="J43" i="102"/>
  <c r="J46" i="102" s="1"/>
  <c r="A46" i="102"/>
  <c r="A45" i="102"/>
  <c r="A44" i="102"/>
  <c r="A42" i="102"/>
  <c r="A41" i="102"/>
  <c r="A40" i="102"/>
  <c r="J39" i="102"/>
  <c r="J42" i="102" s="1"/>
  <c r="I39" i="102"/>
  <c r="I42" i="102" s="1"/>
  <c r="A38" i="102"/>
  <c r="A37" i="102"/>
  <c r="A36" i="102"/>
  <c r="J35" i="102"/>
  <c r="J38" i="102" s="1"/>
  <c r="I35" i="102"/>
  <c r="I38" i="102" s="1"/>
  <c r="A34" i="102"/>
  <c r="A33" i="102"/>
  <c r="A32" i="102"/>
  <c r="I31" i="102"/>
  <c r="I34" i="102" s="1"/>
  <c r="J31" i="102"/>
  <c r="J34" i="102" s="1"/>
  <c r="I27" i="102"/>
  <c r="I30" i="102" s="1"/>
  <c r="A30" i="102"/>
  <c r="A29" i="102"/>
  <c r="A28" i="102"/>
  <c r="A26" i="102"/>
  <c r="A25" i="102"/>
  <c r="A24" i="102"/>
  <c r="J41" i="102"/>
  <c r="J32" i="102"/>
  <c r="I33" i="102"/>
  <c r="J27" i="102"/>
  <c r="J30" i="102" s="1"/>
  <c r="J25" i="102"/>
  <c r="J36" i="102" l="1"/>
  <c r="I28" i="102"/>
  <c r="I29" i="102"/>
  <c r="I37" i="102"/>
  <c r="I44" i="102"/>
  <c r="J26" i="102"/>
  <c r="J37" i="102"/>
  <c r="I41" i="102"/>
  <c r="J45" i="102"/>
  <c r="I36" i="102"/>
  <c r="J28" i="102"/>
  <c r="J29" i="102"/>
  <c r="J24" i="102"/>
  <c r="I32" i="102"/>
  <c r="J33" i="102"/>
  <c r="I40" i="102"/>
  <c r="J40" i="102"/>
  <c r="J44" i="102"/>
  <c r="I45" i="102"/>
</calcChain>
</file>

<file path=xl/sharedStrings.xml><?xml version="1.0" encoding="utf-8"?>
<sst xmlns="http://schemas.openxmlformats.org/spreadsheetml/2006/main" count="194" uniqueCount="119">
  <si>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</si>
  <si>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</si>
  <si>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</si>
  <si>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</si>
  <si>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</si>
  <si>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</si>
  <si>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</si>
  <si>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</si>
  <si>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</si>
  <si>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</si>
  <si>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</si>
  <si>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</si>
  <si>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</si>
  <si>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</si>
  <si>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</si>
  <si>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</si>
  <si>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</si>
  <si>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</si>
  <si>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</si>
  <si>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</si>
  <si>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</si>
  <si>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</si>
  <si>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</si>
  <si>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</si>
  <si>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</si>
  <si>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</si>
  <si>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</si>
  <si>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</si>
  <si>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</si>
  <si>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</si>
  <si>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</si>
  <si>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</si>
  <si>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</si>
  <si>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</si>
  <si>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</si>
  <si>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</si>
  <si>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</si>
  <si>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командная гонка</t>
  </si>
  <si>
    <t/>
  </si>
  <si>
    <t>Свердловская область</t>
  </si>
  <si>
    <t xml:space="preserve">НАЧАЛО ГОНКИ: 11ч 00м </t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</si>
  <si>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</si>
  <si>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</si>
  <si>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</si>
  <si>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</si>
  <si>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</si>
  <si>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</si>
  <si>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СУДЬЯ НА ФИНИШЕ</t>
  </si>
  <si>
    <t>№ ВРВС: 0880661811Я</t>
  </si>
  <si>
    <t>Министерство молодежной политики и спорта республики Башкортостан</t>
  </si>
  <si>
    <t>Федерация велосипедного спорта республики Башкортостан</t>
  </si>
  <si>
    <t>ЧЕМПИОНАТ РОССИИ</t>
  </si>
  <si>
    <t>Женщины</t>
  </si>
  <si>
    <t>МЕСТО ПРОВЕДЕНИЯ: г. Уфа</t>
  </si>
  <si>
    <t>№ ЕКП 2022: 5043</t>
  </si>
  <si>
    <t>ДАТА ПРОВЕДЕНИЯ: 30 июля 2022 года</t>
  </si>
  <si>
    <t>ОКОНЧАНИЕ ГОНКИ: 12ч 00м</t>
  </si>
  <si>
    <t>Юдина Л.Н. (ВК, Забайкальский край)</t>
  </si>
  <si>
    <t>Кавун С.М. (1К, Краснодарский край)</t>
  </si>
  <si>
    <t>Попова Е.В. (ВК, г. Воронеж)</t>
  </si>
  <si>
    <t>НАЗВАНИЕ ТРАССЫ / РЕГ. НОМЕР: Затонская трасса</t>
  </si>
  <si>
    <t xml:space="preserve"> 14,0 км /2</t>
  </si>
  <si>
    <t>СЫРАДОЕВА Маргарита</t>
  </si>
  <si>
    <t>06.04.1995</t>
  </si>
  <si>
    <t>г. Санкт-Петрбург</t>
  </si>
  <si>
    <t>КУЗНЕЦОВА Ирина</t>
  </si>
  <si>
    <t>28.02.1998</t>
  </si>
  <si>
    <t>ПЕЧЕРСКИХ Анастасия</t>
  </si>
  <si>
    <t>28.01.2002</t>
  </si>
  <si>
    <t>СЪЕДИНА Александра</t>
  </si>
  <si>
    <t>01.07.1993</t>
  </si>
  <si>
    <t>ЧУРЕНКОВА Таисия</t>
  </si>
  <si>
    <t>25.08.2001</t>
  </si>
  <si>
    <t>Республика Адыгея</t>
  </si>
  <si>
    <t>АРЧИБАСОВА Елизавета</t>
  </si>
  <si>
    <t>19.01.2000</t>
  </si>
  <si>
    <t>КУРАКИНА Анна</t>
  </si>
  <si>
    <t>09.12.1998</t>
  </si>
  <si>
    <t>ОШУРКОВА Елизавета</t>
  </si>
  <si>
    <t>19.06.1991</t>
  </si>
  <si>
    <t>10.04.2003</t>
  </si>
  <si>
    <t>Удмуртская Республика</t>
  </si>
  <si>
    <t>МЯЛИЦИНА Ника</t>
  </si>
  <si>
    <t>СЕМЕНЦОВА Ксения</t>
  </si>
  <si>
    <t>02.02.2002</t>
  </si>
  <si>
    <t>КОНОВАЛОВА Александра</t>
  </si>
  <si>
    <t>10.03.2001</t>
  </si>
  <si>
    <t>КРЫЛОВА Седа</t>
  </si>
  <si>
    <t>16.09.1994</t>
  </si>
  <si>
    <t>ФАДЕЕВА Екатерина</t>
  </si>
  <si>
    <t>19.02.2002</t>
  </si>
  <si>
    <t>НОВИКОВА Кристина</t>
  </si>
  <si>
    <t>20.03.2003</t>
  </si>
  <si>
    <t>ПРОЗОРОВА Елизавета</t>
  </si>
  <si>
    <t>17.01.2003</t>
  </si>
  <si>
    <t>РАХМАТОВА Вероника</t>
  </si>
  <si>
    <t>03.06.2003</t>
  </si>
  <si>
    <t>КИРЯКОВА Кристина</t>
  </si>
  <si>
    <t>04.12.2002</t>
  </si>
  <si>
    <t>БУЛАТОВА Влада</t>
  </si>
  <si>
    <t>14.11.2001</t>
  </si>
  <si>
    <t>ТРЕТЬЯКОВА Евгения</t>
  </si>
  <si>
    <t>20.05.1986</t>
  </si>
  <si>
    <t>МОХОВА Алена</t>
  </si>
  <si>
    <t>27.09.1989</t>
  </si>
  <si>
    <t>Республика Башкортостан</t>
  </si>
  <si>
    <t>ВАСИЛЬЕВА Ольга</t>
  </si>
  <si>
    <t>07.12.1982</t>
  </si>
  <si>
    <t>АКМУРЗИНА Мария</t>
  </si>
  <si>
    <t>08.02.2002</t>
  </si>
  <si>
    <t>НАГАЕВА Айгуль</t>
  </si>
  <si>
    <t>05.03.1987</t>
  </si>
  <si>
    <t>Температура: +27</t>
  </si>
  <si>
    <t>Влажность: 42 %</t>
  </si>
  <si>
    <t>Осадки: ясно</t>
  </si>
  <si>
    <t>Ветер: 3,0 м/с (ю/з)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</si>
  <si>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</si>
  <si>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</si>
  <si>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МЯЛИЦИНА 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</si>
</sst>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14" fontId="9" fillId="0" borderId="6" xfId="2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7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6" xfId="2" applyNumberFormat="1" applyFont="1" applyBorder="1" applyAlignment="1">
      <alignment vertical="center"/>
    </xf>
    <xf numFmtId="2" fontId="9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9" xfId="2" applyNumberFormat="1" applyFont="1" applyBorder="1" applyAlignment="1">
      <alignment vertical="center"/>
    </xf>
    <xf numFmtId="2" fontId="9" fillId="0" borderId="8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0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3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4" xfId="2" applyNumberFormat="1" applyFont="1" applyBorder="1" applyAlignment="1">
      <alignment horizontal="center" vertical="center"/>
    </xf>
    <xf numFmtId="2" fontId="9" fillId="0" borderId="14" xfId="2" applyNumberFormat="1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 wrapText="1"/>
    </xf>
    <xf numFmtId="14" fontId="9" fillId="0" borderId="15" xfId="2" applyNumberFormat="1" applyFont="1" applyBorder="1" applyAlignment="1">
      <alignment horizontal="center" vertical="center"/>
    </xf>
    <xf numFmtId="164" fontId="9" fillId="0" borderId="15" xfId="2" applyNumberFormat="1" applyFont="1" applyBorder="1" applyAlignment="1">
      <alignment horizontal="center" vertical="center" wrapText="1"/>
    </xf>
    <xf numFmtId="165" fontId="9" fillId="0" borderId="16" xfId="2" applyNumberFormat="1" applyFont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2" fontId="9" fillId="0" borderId="15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left" vertical="center" wrapText="1"/>
    </xf>
    <xf numFmtId="14" fontId="9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49" fontId="9" fillId="0" borderId="18" xfId="2" applyNumberFormat="1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165" fontId="15" fillId="0" borderId="8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0" xfId="2" applyNumberFormat="1" applyFont="1" applyBorder="1" applyAlignment="1">
      <alignment horizontal="center" vertical="center" wrapText="1"/>
    </xf>
    <xf numFmtId="0" fontId="9" fillId="0" borderId="21" xfId="2" applyFont="1" applyBorder="1" applyAlignment="1">
      <alignment vertical="center"/>
    </xf>
    <xf numFmtId="0" fontId="9" fillId="0" borderId="14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left" vertical="center" wrapText="1"/>
    </xf>
    <xf numFmtId="14" fontId="9" fillId="0" borderId="14" xfId="2" applyNumberFormat="1" applyFont="1" applyBorder="1" applyAlignment="1">
      <alignment horizontal="center" vertical="center"/>
    </xf>
    <xf numFmtId="164" fontId="9" fillId="0" borderId="14" xfId="2" applyNumberFormat="1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165" fontId="18" fillId="0" borderId="16" xfId="2" applyNumberFormat="1" applyFont="1" applyBorder="1" applyAlignment="1">
      <alignment horizontal="center" vertical="center"/>
    </xf>
    <xf numFmtId="2" fontId="19" fillId="0" borderId="16" xfId="2" applyNumberFormat="1" applyFont="1" applyBorder="1" applyAlignment="1">
      <alignment horizontal="center" vertical="center"/>
    </xf>
    <xf numFmtId="165" fontId="18" fillId="0" borderId="17" xfId="2" applyNumberFormat="1" applyFont="1" applyBorder="1" applyAlignment="1">
      <alignment horizontal="center" vertical="center"/>
    </xf>
    <xf numFmtId="2" fontId="19" fillId="0" borderId="17" xfId="2" applyNumberFormat="1" applyFont="1" applyBorder="1" applyAlignment="1">
      <alignment horizontal="center" vertical="center"/>
    </xf>
    <xf numFmtId="164" fontId="19" fillId="0" borderId="15" xfId="2" applyNumberFormat="1" applyFont="1" applyBorder="1" applyAlignment="1">
      <alignment horizontal="center" vertical="center" wrapText="1"/>
    </xf>
    <xf numFmtId="2" fontId="19" fillId="0" borderId="15" xfId="2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64" fontId="19" fillId="0" borderId="17" xfId="2" applyNumberFormat="1" applyFont="1" applyBorder="1" applyAlignment="1">
      <alignment horizontal="center" vertical="center" wrapText="1"/>
    </xf>
    <xf numFmtId="0" fontId="9" fillId="0" borderId="20" xfId="2" applyFont="1" applyBorder="1" applyAlignment="1">
      <alignment horizontal="left" vertical="center" wrapText="1"/>
    </xf>
    <xf numFmtId="14" fontId="9" fillId="0" borderId="20" xfId="2" applyNumberFormat="1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 wrapText="1"/>
    </xf>
    <xf numFmtId="164" fontId="19" fillId="0" borderId="23" xfId="2" applyNumberFormat="1" applyFont="1" applyBorder="1" applyAlignment="1">
      <alignment horizontal="center" vertical="center" wrapText="1"/>
    </xf>
    <xf numFmtId="165" fontId="18" fillId="0" borderId="23" xfId="2" applyNumberFormat="1" applyFont="1" applyBorder="1" applyAlignment="1">
      <alignment horizontal="center" vertical="center"/>
    </xf>
    <xf numFmtId="2" fontId="19" fillId="0" borderId="23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49" fontId="9" fillId="0" borderId="10" xfId="2" applyNumberFormat="1" applyFont="1" applyBorder="1" applyAlignment="1">
      <alignment horizontal="left" vertical="center"/>
    </xf>
    <xf numFmtId="49" fontId="9" fillId="0" borderId="11" xfId="2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left" vertical="center"/>
    </xf>
    <xf numFmtId="2" fontId="9" fillId="0" borderId="8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17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18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18" fillId="0" borderId="28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1" fontId="17" fillId="0" borderId="19" xfId="2" applyNumberFormat="1" applyFont="1" applyBorder="1" applyAlignment="1">
      <alignment horizontal="right" vertical="center"/>
    </xf>
    <xf numFmtId="0" fontId="17" fillId="0" borderId="19" xfId="2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right" vertical="center"/>
    </xf>
    <xf numFmtId="0" fontId="18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 wrapText="1"/>
    </xf>
    <xf numFmtId="0" fontId="13" fillId="2" borderId="39" xfId="2" applyFont="1" applyFill="1" applyBorder="1" applyAlignment="1">
      <alignment vertical="center"/>
    </xf>
    <xf numFmtId="0" fontId="13" fillId="0" borderId="1" xfId="2" applyFont="1" applyBorder="1" applyAlignment="1">
      <alignment horizontal="left" vertical="center"/>
    </xf>
    <xf numFmtId="0" fontId="9" fillId="0" borderId="18" xfId="2" applyFont="1" applyBorder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11" fillId="0" borderId="19" xfId="2" applyFont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22" fillId="0" borderId="22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23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19" fillId="0" borderId="56" xfId="2" applyFont="1" applyBorder="1" applyAlignment="1">
      <alignment horizontal="center" vertical="center" wrapText="1"/>
    </xf>
    <xf numFmtId="0" fontId="9" fillId="0" borderId="57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left" vertical="center" wrapText="1"/>
    </xf>
    <xf numFmtId="14" fontId="9" fillId="0" borderId="58" xfId="2" applyNumberFormat="1" applyFont="1" applyBorder="1" applyAlignment="1">
      <alignment horizontal="center" vertical="center"/>
    </xf>
    <xf numFmtId="164" fontId="9" fillId="0" borderId="58" xfId="2" applyNumberFormat="1" applyFont="1" applyBorder="1" applyAlignment="1">
      <alignment horizontal="center" vertical="center" wrapText="1"/>
    </xf>
    <xf numFmtId="164" fontId="19" fillId="0" borderId="58" xfId="2" applyNumberFormat="1" applyFont="1" applyBorder="1" applyAlignment="1">
      <alignment horizontal="center" vertical="center" wrapText="1"/>
    </xf>
    <xf numFmtId="165" fontId="18" fillId="0" borderId="57" xfId="2" applyNumberFormat="1" applyFont="1" applyBorder="1" applyAlignment="1">
      <alignment horizontal="center" vertical="center"/>
    </xf>
    <xf numFmtId="2" fontId="19" fillId="0" borderId="57" xfId="2" applyNumberFormat="1" applyFont="1" applyBorder="1" applyAlignment="1">
      <alignment horizontal="center" vertical="center"/>
    </xf>
    <xf numFmtId="0" fontId="22" fillId="0" borderId="57" xfId="2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 wrapText="1"/>
    </xf>
    <xf numFmtId="165" fontId="9" fillId="0" borderId="34" xfId="2" applyNumberFormat="1" applyFont="1" applyBorder="1" applyAlignment="1">
      <alignment horizontal="center" vertical="center"/>
    </xf>
    <xf numFmtId="165" fontId="19" fillId="0" borderId="16" xfId="2" applyNumberFormat="1" applyFont="1" applyBorder="1" applyAlignment="1">
      <alignment horizontal="center" vertical="center"/>
    </xf>
    <xf numFmtId="165" fontId="19" fillId="0" borderId="17" xfId="2" applyNumberFormat="1" applyFont="1" applyBorder="1" applyAlignment="1">
      <alignment horizontal="center" vertical="center"/>
    </xf>
    <xf numFmtId="165" fontId="19" fillId="0" borderId="23" xfId="2" applyNumberFormat="1" applyFont="1" applyBorder="1" applyAlignment="1">
      <alignment horizontal="center" vertical="center"/>
    </xf>
    <xf numFmtId="165" fontId="19" fillId="0" borderId="57" xfId="2" applyNumberFormat="1" applyFont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3" fillId="2" borderId="39" xfId="2" applyFont="1" applyFill="1" applyBorder="1" applyAlignment="1">
      <alignment horizontal="center" vertical="center"/>
    </xf>
    <xf numFmtId="0" fontId="13" fillId="2" borderId="46" xfId="2" applyFont="1" applyFill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9" xfId="2" applyFont="1" applyBorder="1" applyAlignment="1">
      <alignment horizontal="left" vertical="center"/>
    </xf>
    <xf numFmtId="2" fontId="12" fillId="2" borderId="5" xfId="2" applyNumberFormat="1" applyFont="1" applyFill="1" applyBorder="1" applyAlignment="1">
      <alignment horizontal="center" vertical="center"/>
    </xf>
    <xf numFmtId="2" fontId="12" fillId="2" borderId="18" xfId="2" applyNumberFormat="1" applyFont="1" applyFill="1" applyBorder="1" applyAlignment="1">
      <alignment horizontal="center" vertical="center"/>
    </xf>
    <xf numFmtId="2" fontId="9" fillId="0" borderId="21" xfId="2" applyNumberFormat="1" applyFont="1" applyBorder="1" applyAlignment="1">
      <alignment horizontal="center" vertical="center"/>
    </xf>
    <xf numFmtId="2" fontId="9" fillId="0" borderId="41" xfId="2" applyNumberFormat="1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3" fillId="2" borderId="8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8" xfId="2" applyNumberFormat="1" applyFont="1" applyFill="1" applyBorder="1" applyAlignment="1">
      <alignment horizontal="center" vertical="center"/>
    </xf>
    <xf numFmtId="0" fontId="21" fillId="0" borderId="42" xfId="2" applyFont="1" applyBorder="1" applyAlignment="1">
      <alignment horizontal="center" vertical="center"/>
    </xf>
    <xf numFmtId="0" fontId="20" fillId="0" borderId="43" xfId="2" applyFont="1" applyBorder="1" applyAlignment="1">
      <alignment horizontal="center" vertical="center"/>
    </xf>
    <xf numFmtId="0" fontId="20" fillId="0" borderId="44" xfId="2" applyFont="1" applyBorder="1" applyAlignment="1">
      <alignment horizontal="center" vertical="center"/>
    </xf>
    <xf numFmtId="0" fontId="20" fillId="0" borderId="45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35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21" fillId="0" borderId="35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17" fillId="2" borderId="36" xfId="8" applyFont="1" applyFill="1" applyBorder="1" applyAlignment="1">
      <alignment horizontal="center" vertical="center" wrapText="1"/>
    </xf>
    <xf numFmtId="0" fontId="17" fillId="2" borderId="37" xfId="8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3" fillId="0" borderId="5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52" xfId="8" applyFont="1" applyFill="1" applyBorder="1" applyAlignment="1">
      <alignment horizontal="center" vertical="center" wrapText="1"/>
    </xf>
    <xf numFmtId="0" fontId="17" fillId="2" borderId="53" xfId="8" applyFont="1" applyFill="1" applyBorder="1" applyAlignment="1">
      <alignment horizontal="center" vertical="center" wrapText="1"/>
    </xf>
    <xf numFmtId="0" fontId="17" fillId="2" borderId="54" xfId="2" applyFont="1" applyFill="1" applyBorder="1" applyAlignment="1">
      <alignment horizontal="center" vertical="center"/>
    </xf>
    <xf numFmtId="0" fontId="17" fillId="2" borderId="55" xfId="2" applyFont="1" applyFill="1" applyBorder="1" applyAlignment="1">
      <alignment horizontal="center" vertical="center"/>
    </xf>
    <xf numFmtId="0" fontId="17" fillId="2" borderId="47" xfId="8" applyFont="1" applyFill="1" applyBorder="1" applyAlignment="1">
      <alignment horizontal="center" vertical="center" wrapText="1"/>
    </xf>
    <xf numFmtId="0" fontId="17" fillId="2" borderId="48" xfId="8" applyFont="1" applyFill="1" applyBorder="1" applyAlignment="1">
      <alignment horizontal="center" vertical="center" wrapText="1"/>
    </xf>
    <xf numFmtId="165" fontId="15" fillId="0" borderId="8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8" xfId="2" applyNumberFormat="1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2" fontId="17" fillId="2" borderId="36" xfId="8" applyNumberFormat="1" applyFont="1" applyFill="1" applyBorder="1" applyAlignment="1">
      <alignment horizontal="center" vertical="center" wrapText="1"/>
    </xf>
    <xf numFmtId="2" fontId="17" fillId="2" borderId="37" xfId="8" applyNumberFormat="1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  <xf numFmtId="0" fontId="17" fillId="2" borderId="49" xfId="2" applyFont="1" applyFill="1" applyBorder="1" applyAlignment="1">
      <alignment horizontal="center" vertical="center" wrapText="1"/>
    </xf>
    <xf numFmtId="0" fontId="17" fillId="2" borderId="50" xfId="2" applyFont="1" applyFill="1" applyBorder="1" applyAlignment="1">
      <alignment horizontal="center" vertical="center" wrapText="1"/>
    </xf>
    <xf numFmtId="14" fontId="17" fillId="2" borderId="36" xfId="8" applyNumberFormat="1" applyFont="1" applyFill="1" applyBorder="1" applyAlignment="1">
      <alignment horizontal="center" vertical="center" wrapText="1"/>
    </xf>
    <xf numFmtId="14" fontId="17" fillId="2" borderId="37" xfId="8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0</xdr:rowOff>
    </xdr:from>
    <xdr:to>
      <xdr:col>1</xdr:col>
      <xdr:colOff>285748</xdr:colOff>
      <xdr:row>2</xdr:row>
      <xdr:rowOff>225734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0"/>
          <a:ext cx="714374" cy="773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452436</xdr:colOff>
      <xdr:row>0</xdr:row>
      <xdr:rowOff>40482</xdr:rowOff>
    </xdr:from>
    <xdr:to>
      <xdr:col>3</xdr:col>
      <xdr:colOff>59530</xdr:colOff>
      <xdr:row>2</xdr:row>
      <xdr:rowOff>222593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780" y="40482"/>
          <a:ext cx="1107281" cy="729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250031</xdr:colOff>
      <xdr:row>0</xdr:row>
      <xdr:rowOff>47625</xdr:rowOff>
    </xdr:from>
    <xdr:ext cx="925979" cy="843997"/>
    <xdr:pic>
      <xdr:nvPicPr>
        <xdr:cNvPr id="5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-1" r="51338" b="-2008"/>
        <a:stretch/>
      </xdr:blipFill>
      <xdr:spPr>
        <a:xfrm>
          <a:off x="9858375" y="47625"/>
          <a:ext cx="925979" cy="843997"/>
        </a:xfrm>
        <a:prstGeom prst="rect">
          <a:avLst/>
        </a:prstGeom>
      </xdr:spPr>
    </xdr:pic>
    <xdr:clientData/>
  </xdr:oneCellAnchor>
  <xdr:oneCellAnchor>
    <xdr:from>
      <xdr:col>11</xdr:col>
      <xdr:colOff>471149</xdr:colOff>
      <xdr:row>0</xdr:row>
      <xdr:rowOff>61995</xdr:rowOff>
    </xdr:from>
    <xdr:ext cx="642542" cy="877135"/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282" b="-5860"/>
        <a:stretch/>
      </xdr:blipFill>
      <xdr:spPr>
        <a:xfrm>
          <a:off x="10960555" y="61995"/>
          <a:ext cx="642542" cy="8771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65"/>
  <sheetViews>
    <sheetView tabSelected="1" view="pageBreakPreview" topLeftCell="A23" zoomScale="80" zoomScaleNormal="70" zoomScaleSheetLayoutView="80" zoomScalePageLayoutView="50" workbookViewId="0">
      <selection activeCell="D32" sqref="D32"/>
    </sheetView>
  </sheetViews>
  <sheetFormatPr defaultRowHeight="12.75" x14ac:dyDescent="0.2"/>
  <cols>
    <col min="1" max="1" width="7" style="2" customWidth="1"/>
    <col min="2" max="2" width="7.85546875" style="53" customWidth="1"/>
    <col min="3" max="3" width="14.7109375" style="53" customWidth="1"/>
    <col min="4" max="4" width="23.5703125" style="2" customWidth="1"/>
    <col min="5" max="5" width="11.7109375" style="17" customWidth="1"/>
    <col min="6" max="6" width="10.28515625" style="2" customWidth="1"/>
    <col min="7" max="7" width="28.28515625" style="2" customWidth="1"/>
    <col min="8" max="8" width="13.140625" style="42" customWidth="1"/>
    <col min="9" max="9" width="16.5703125" style="2" customWidth="1"/>
    <col min="10" max="10" width="10.85546875" style="49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27" ht="21.75" customHeight="1" x14ac:dyDescent="0.2">
      <c r="A2" s="199" t="s">
        <v>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27" ht="21.75" customHeight="1" x14ac:dyDescent="0.2">
      <c r="A3" s="199" t="s">
        <v>10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27" ht="21.75" customHeight="1" x14ac:dyDescent="0.2">
      <c r="A4" s="199" t="s">
        <v>50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200" t="s">
        <v>38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27" s="3" customFormat="1" ht="28.5" x14ac:dyDescent="0.2">
      <c r="A6" s="212" t="s">
        <v>51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0"/>
      <c r="N6" s="20"/>
      <c r="O6" s="20"/>
      <c r="P6" s="20"/>
      <c r="Q6" s="20"/>
      <c r="R6" s="20"/>
      <c r="S6" s="20"/>
      <c r="T6" s="20"/>
    </row>
    <row r="7" spans="1:27" s="3" customFormat="1" ht="18" customHeight="1" x14ac:dyDescent="0.2">
      <c r="A7" s="188" t="s">
        <v>15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27" s="3" customFormat="1" ht="4.5" customHeight="1" thickBot="1" x14ac:dyDescent="0.25">
      <c r="A8" s="181" t="s">
        <v>38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1:27" ht="19.5" customHeight="1" thickTop="1" x14ac:dyDescent="0.2">
      <c r="A9" s="182" t="s">
        <v>20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4"/>
    </row>
    <row r="10" spans="1:27" ht="18" customHeight="1" x14ac:dyDescent="0.2">
      <c r="A10" s="185" t="s">
        <v>37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7"/>
    </row>
    <row r="11" spans="1:27" ht="19.5" customHeight="1" x14ac:dyDescent="0.2">
      <c r="A11" s="185" t="s">
        <v>52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</row>
    <row r="12" spans="1:27" ht="5.25" customHeight="1" x14ac:dyDescent="0.2">
      <c r="A12" s="194" t="s">
        <v>38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6"/>
    </row>
    <row r="13" spans="1:27" ht="15.75" x14ac:dyDescent="0.2">
      <c r="A13" s="201" t="s">
        <v>53</v>
      </c>
      <c r="B13" s="202"/>
      <c r="C13" s="202"/>
      <c r="D13" s="202"/>
      <c r="E13" s="4"/>
      <c r="F13" s="132" t="s">
        <v>40</v>
      </c>
      <c r="G13" s="82"/>
      <c r="H13" s="21"/>
      <c r="J13" s="22"/>
      <c r="K13" s="5"/>
      <c r="L13" s="6" t="s">
        <v>48</v>
      </c>
    </row>
    <row r="14" spans="1:27" ht="15.75" x14ac:dyDescent="0.2">
      <c r="A14" s="189" t="s">
        <v>55</v>
      </c>
      <c r="B14" s="190"/>
      <c r="C14" s="190"/>
      <c r="D14" s="190"/>
      <c r="E14" s="7"/>
      <c r="F14" s="134" t="s">
        <v>56</v>
      </c>
      <c r="G14" s="75"/>
      <c r="H14" s="23"/>
      <c r="J14" s="24"/>
      <c r="K14" s="8"/>
      <c r="L14" s="9" t="s">
        <v>54</v>
      </c>
    </row>
    <row r="15" spans="1:27" ht="15" x14ac:dyDescent="0.2">
      <c r="A15" s="191" t="s">
        <v>9</v>
      </c>
      <c r="B15" s="192"/>
      <c r="C15" s="192"/>
      <c r="D15" s="192"/>
      <c r="E15" s="192"/>
      <c r="F15" s="192"/>
      <c r="G15" s="193"/>
      <c r="H15" s="178" t="s">
        <v>1</v>
      </c>
      <c r="I15" s="179"/>
      <c r="J15" s="179"/>
      <c r="K15" s="179"/>
      <c r="L15" s="180"/>
    </row>
    <row r="16" spans="1:27" ht="15" x14ac:dyDescent="0.2">
      <c r="A16" s="25" t="s">
        <v>16</v>
      </c>
      <c r="B16" s="10"/>
      <c r="C16" s="10"/>
      <c r="D16" s="26"/>
      <c r="E16" s="27"/>
      <c r="F16" s="26"/>
      <c r="G16" s="26"/>
      <c r="H16" s="209" t="s">
        <v>60</v>
      </c>
      <c r="I16" s="210"/>
      <c r="J16" s="210"/>
      <c r="K16" s="210"/>
      <c r="L16" s="211"/>
    </row>
    <row r="17" spans="1:12" ht="15" x14ac:dyDescent="0.2">
      <c r="A17" s="25" t="s">
        <v>17</v>
      </c>
      <c r="B17" s="10"/>
      <c r="C17" s="10"/>
      <c r="D17" s="11"/>
      <c r="E17" s="57"/>
      <c r="F17" s="28"/>
      <c r="G17" s="136" t="s">
        <v>57</v>
      </c>
      <c r="H17" s="209" t="s">
        <v>116</v>
      </c>
      <c r="I17" s="210"/>
      <c r="J17" s="210"/>
      <c r="K17" s="210"/>
      <c r="L17" s="211"/>
    </row>
    <row r="18" spans="1:12" ht="15" x14ac:dyDescent="0.2">
      <c r="A18" s="25" t="s">
        <v>18</v>
      </c>
      <c r="B18" s="10"/>
      <c r="C18" s="10"/>
      <c r="D18" s="11"/>
      <c r="E18" s="57"/>
      <c r="F18" s="28"/>
      <c r="G18" s="137" t="s">
        <v>58</v>
      </c>
      <c r="H18" s="209" t="s">
        <v>117</v>
      </c>
      <c r="I18" s="210"/>
      <c r="J18" s="210"/>
      <c r="K18" s="210"/>
      <c r="L18" s="211"/>
    </row>
    <row r="19" spans="1:12" ht="16.5" thickBot="1" x14ac:dyDescent="0.25">
      <c r="A19" s="25" t="s">
        <v>14</v>
      </c>
      <c r="B19" s="78"/>
      <c r="C19" s="78"/>
      <c r="D19" s="28"/>
      <c r="F19" s="84"/>
      <c r="G19" s="138" t="s">
        <v>59</v>
      </c>
      <c r="H19" s="80" t="s">
        <v>42</v>
      </c>
      <c r="J19" s="12">
        <v>28</v>
      </c>
      <c r="K19" s="56"/>
      <c r="L19" s="133" t="s">
        <v>61</v>
      </c>
    </row>
    <row r="20" spans="1:12" s="135" customFormat="1" ht="9" customHeight="1" thickTop="1" thickBot="1" x14ac:dyDescent="0.25">
      <c r="A20" s="14"/>
      <c r="B20" s="13"/>
      <c r="C20" s="13"/>
      <c r="D20" s="14"/>
      <c r="E20" s="15"/>
      <c r="F20" s="14"/>
      <c r="G20" s="14"/>
      <c r="H20" s="29"/>
      <c r="I20" s="14"/>
      <c r="J20" s="30"/>
      <c r="K20" s="14"/>
      <c r="L20" s="14"/>
    </row>
    <row r="21" spans="1:12" s="16" customFormat="1" ht="21" customHeight="1" thickTop="1" x14ac:dyDescent="0.2">
      <c r="A21" s="205" t="s">
        <v>6</v>
      </c>
      <c r="B21" s="197" t="s">
        <v>12</v>
      </c>
      <c r="C21" s="197" t="s">
        <v>29</v>
      </c>
      <c r="D21" s="197" t="s">
        <v>2</v>
      </c>
      <c r="E21" s="219" t="s">
        <v>28</v>
      </c>
      <c r="F21" s="197" t="s">
        <v>8</v>
      </c>
      <c r="G21" s="203" t="s">
        <v>43</v>
      </c>
      <c r="H21" s="207" t="s">
        <v>7</v>
      </c>
      <c r="I21" s="197" t="s">
        <v>24</v>
      </c>
      <c r="J21" s="213" t="s">
        <v>21</v>
      </c>
      <c r="K21" s="215" t="s">
        <v>23</v>
      </c>
      <c r="L21" s="217" t="s">
        <v>13</v>
      </c>
    </row>
    <row r="22" spans="1:12" s="16" customFormat="1" ht="13.5" customHeight="1" thickBot="1" x14ac:dyDescent="0.25">
      <c r="A22" s="206"/>
      <c r="B22" s="198"/>
      <c r="C22" s="198"/>
      <c r="D22" s="198"/>
      <c r="E22" s="220"/>
      <c r="F22" s="198"/>
      <c r="G22" s="204"/>
      <c r="H22" s="208"/>
      <c r="I22" s="198"/>
      <c r="J22" s="214"/>
      <c r="K22" s="216"/>
      <c r="L22" s="218"/>
    </row>
    <row r="23" spans="1:12" ht="21.75" customHeight="1" x14ac:dyDescent="0.2">
      <c r="A23" s="113">
        <v>1</v>
      </c>
      <c r="B23" s="85">
        <v>7</v>
      </c>
      <c r="C23" s="85">
        <v>10008696537</v>
      </c>
      <c r="D23" s="86" t="s">
        <v>62</v>
      </c>
      <c r="E23" s="87" t="s">
        <v>63</v>
      </c>
      <c r="F23" s="88" t="s">
        <v>22</v>
      </c>
      <c r="G23" s="60" t="s">
        <v>64</v>
      </c>
      <c r="H23" s="58">
        <v>2.6909606481481482E-2</v>
      </c>
      <c r="I23" s="155" t="s">
        <v>38</v>
      </c>
      <c r="J23" s="98">
        <f>IFERROR($J$19*3600/(HOUR(H23)*3600+MINUTE(H23)*60+SECOND(H23)),"")</f>
        <v>43.354838709677416</v>
      </c>
      <c r="K23" s="139" t="s">
        <v>22</v>
      </c>
      <c r="L23" s="114"/>
    </row>
    <row r="24" spans="1:12" ht="21.75" customHeight="1" x14ac:dyDescent="0.2">
      <c r="A24" s="115">
        <f>A23</f>
        <v>1</v>
      </c>
      <c r="B24" s="67">
        <v>9</v>
      </c>
      <c r="C24" s="68">
        <v>10023500858</v>
      </c>
      <c r="D24" s="89" t="s">
        <v>65</v>
      </c>
      <c r="E24" s="90" t="s">
        <v>66</v>
      </c>
      <c r="F24" s="91" t="s">
        <v>22</v>
      </c>
      <c r="G24" s="128" t="s">
        <v>64</v>
      </c>
      <c r="H24" s="92"/>
      <c r="I24" s="156" t="s">
        <v>38</v>
      </c>
      <c r="J24" s="97">
        <f>J23</f>
        <v>43.354838709677416</v>
      </c>
      <c r="K24" s="140" t="s">
        <v>22</v>
      </c>
      <c r="L24" s="116"/>
    </row>
    <row r="25" spans="1:12" ht="21.75" customHeight="1" x14ac:dyDescent="0.2">
      <c r="A25" s="115">
        <f>A23</f>
        <v>1</v>
      </c>
      <c r="B25" s="68">
        <v>12</v>
      </c>
      <c r="C25" s="68">
        <v>10036018306</v>
      </c>
      <c r="D25" s="89" t="s">
        <v>67</v>
      </c>
      <c r="E25" s="90" t="s">
        <v>68</v>
      </c>
      <c r="F25" s="91" t="s">
        <v>22</v>
      </c>
      <c r="G25" s="128" t="s">
        <v>64</v>
      </c>
      <c r="H25" s="92"/>
      <c r="I25" s="156" t="s">
        <v>38</v>
      </c>
      <c r="J25" s="93">
        <f>J23</f>
        <v>43.354838709677416</v>
      </c>
      <c r="K25" s="140" t="s">
        <v>22</v>
      </c>
      <c r="L25" s="116"/>
    </row>
    <row r="26" spans="1:12" ht="21.75" customHeight="1" thickBot="1" x14ac:dyDescent="0.25">
      <c r="A26" s="117">
        <f>A23</f>
        <v>1</v>
      </c>
      <c r="B26" s="69">
        <v>15</v>
      </c>
      <c r="C26" s="69">
        <v>10091997915</v>
      </c>
      <c r="D26" s="72" t="s">
        <v>69</v>
      </c>
      <c r="E26" s="73" t="s">
        <v>70</v>
      </c>
      <c r="F26" s="74" t="s">
        <v>22</v>
      </c>
      <c r="G26" s="129" t="s">
        <v>64</v>
      </c>
      <c r="H26" s="94"/>
      <c r="I26" s="157" t="s">
        <v>38</v>
      </c>
      <c r="J26" s="95">
        <f>J23</f>
        <v>43.354838709677416</v>
      </c>
      <c r="K26" s="141" t="s">
        <v>22</v>
      </c>
      <c r="L26" s="118"/>
    </row>
    <row r="27" spans="1:12" ht="21.75" customHeight="1" x14ac:dyDescent="0.2">
      <c r="A27" s="113">
        <v>2</v>
      </c>
      <c r="B27" s="85">
        <v>3</v>
      </c>
      <c r="C27" s="85">
        <v>10036017393</v>
      </c>
      <c r="D27" s="86" t="s">
        <v>71</v>
      </c>
      <c r="E27" s="87" t="s">
        <v>72</v>
      </c>
      <c r="F27" s="88" t="s">
        <v>22</v>
      </c>
      <c r="G27" s="60" t="s">
        <v>73</v>
      </c>
      <c r="H27" s="58">
        <v>2.696585648148148E-2</v>
      </c>
      <c r="I27" s="155">
        <f>H27-$H$23</f>
        <v>5.6249999999997274E-5</v>
      </c>
      <c r="J27" s="98">
        <f>IFERROR($J$19*3600/(HOUR(H27)*3600+MINUTE(H27)*60+SECOND(H27)),"")</f>
        <v>43.261802575107296</v>
      </c>
      <c r="K27" s="139" t="s">
        <v>26</v>
      </c>
      <c r="L27" s="114"/>
    </row>
    <row r="28" spans="1:12" ht="21.75" customHeight="1" x14ac:dyDescent="0.2">
      <c r="A28" s="115">
        <f>A27</f>
        <v>2</v>
      </c>
      <c r="B28" s="67">
        <v>4</v>
      </c>
      <c r="C28" s="68">
        <v>10093888708</v>
      </c>
      <c r="D28" s="89" t="s">
        <v>74</v>
      </c>
      <c r="E28" s="90" t="s">
        <v>75</v>
      </c>
      <c r="F28" s="91" t="s">
        <v>26</v>
      </c>
      <c r="G28" s="128" t="s">
        <v>73</v>
      </c>
      <c r="H28" s="92"/>
      <c r="I28" s="156">
        <f>I27</f>
        <v>5.6249999999997274E-5</v>
      </c>
      <c r="J28" s="97">
        <f>J27</f>
        <v>43.261802575107296</v>
      </c>
      <c r="K28" s="140" t="s">
        <v>26</v>
      </c>
      <c r="L28" s="116"/>
    </row>
    <row r="29" spans="1:12" ht="21.75" customHeight="1" x14ac:dyDescent="0.2">
      <c r="A29" s="115">
        <f>A27</f>
        <v>2</v>
      </c>
      <c r="B29" s="68">
        <v>5</v>
      </c>
      <c r="C29" s="68">
        <v>10118635125</v>
      </c>
      <c r="D29" s="89" t="s">
        <v>76</v>
      </c>
      <c r="E29" s="90" t="s">
        <v>77</v>
      </c>
      <c r="F29" s="91" t="s">
        <v>26</v>
      </c>
      <c r="G29" s="128" t="s">
        <v>73</v>
      </c>
      <c r="H29" s="92"/>
      <c r="I29" s="156">
        <f>I27</f>
        <v>5.6249999999997274E-5</v>
      </c>
      <c r="J29" s="93">
        <f>J27</f>
        <v>43.261802575107296</v>
      </c>
      <c r="K29" s="140" t="s">
        <v>26</v>
      </c>
      <c r="L29" s="116"/>
    </row>
    <row r="30" spans="1:12" ht="21.75" customHeight="1" thickBot="1" x14ac:dyDescent="0.25">
      <c r="A30" s="117">
        <f>A27</f>
        <v>2</v>
      </c>
      <c r="B30" s="69">
        <v>6</v>
      </c>
      <c r="C30" s="69">
        <v>10006503832</v>
      </c>
      <c r="D30" s="72" t="s">
        <v>78</v>
      </c>
      <c r="E30" s="73" t="s">
        <v>79</v>
      </c>
      <c r="F30" s="74" t="s">
        <v>22</v>
      </c>
      <c r="G30" s="129" t="s">
        <v>73</v>
      </c>
      <c r="H30" s="94"/>
      <c r="I30" s="157">
        <f>I27</f>
        <v>5.6249999999997274E-5</v>
      </c>
      <c r="J30" s="95">
        <f>J27</f>
        <v>43.261802575107296</v>
      </c>
      <c r="K30" s="141" t="s">
        <v>26</v>
      </c>
      <c r="L30" s="118"/>
    </row>
    <row r="31" spans="1:12" ht="21.75" customHeight="1" x14ac:dyDescent="0.2">
      <c r="A31" s="119">
        <v>3</v>
      </c>
      <c r="B31" s="61">
        <v>17</v>
      </c>
      <c r="C31" s="61">
        <v>10053914200</v>
      </c>
      <c r="D31" s="62" t="s">
        <v>118</v>
      </c>
      <c r="E31" s="63" t="s">
        <v>80</v>
      </c>
      <c r="F31" s="64" t="s">
        <v>26</v>
      </c>
      <c r="G31" s="64" t="s">
        <v>81</v>
      </c>
      <c r="H31" s="70">
        <v>2.8066550925925925E-2</v>
      </c>
      <c r="I31" s="70">
        <f>H31-$H$23</f>
        <v>1.1569444444444431E-3</v>
      </c>
      <c r="J31" s="71">
        <f>IFERROR($J$19*3600/(HOUR(H31)*3600+MINUTE(H31)*60+SECOND(H31)),"")</f>
        <v>41.567010309278352</v>
      </c>
      <c r="K31" s="140" t="s">
        <v>26</v>
      </c>
      <c r="L31" s="116"/>
    </row>
    <row r="32" spans="1:12" ht="21.75" customHeight="1" x14ac:dyDescent="0.2">
      <c r="A32" s="120">
        <f>A31</f>
        <v>3</v>
      </c>
      <c r="B32" s="67">
        <v>18</v>
      </c>
      <c r="C32" s="61">
        <v>10053914196</v>
      </c>
      <c r="D32" s="62" t="s">
        <v>82</v>
      </c>
      <c r="E32" s="63" t="s">
        <v>80</v>
      </c>
      <c r="F32" s="64" t="s">
        <v>26</v>
      </c>
      <c r="G32" s="96" t="s">
        <v>81</v>
      </c>
      <c r="H32" s="92"/>
      <c r="I32" s="156">
        <f>I31</f>
        <v>1.1569444444444431E-3</v>
      </c>
      <c r="J32" s="93">
        <f>J31</f>
        <v>41.567010309278352</v>
      </c>
      <c r="K32" s="140" t="s">
        <v>26</v>
      </c>
      <c r="L32" s="116"/>
    </row>
    <row r="33" spans="1:12" ht="21.75" customHeight="1" x14ac:dyDescent="0.2">
      <c r="A33" s="120">
        <f>A31</f>
        <v>3</v>
      </c>
      <c r="B33" s="68">
        <v>19</v>
      </c>
      <c r="C33" s="61">
        <v>10093059356</v>
      </c>
      <c r="D33" s="62" t="s">
        <v>83</v>
      </c>
      <c r="E33" s="63" t="s">
        <v>84</v>
      </c>
      <c r="F33" s="64" t="s">
        <v>26</v>
      </c>
      <c r="G33" s="96" t="s">
        <v>81</v>
      </c>
      <c r="H33" s="92"/>
      <c r="I33" s="156">
        <f>I31</f>
        <v>1.1569444444444431E-3</v>
      </c>
      <c r="J33" s="93">
        <f>J31</f>
        <v>41.567010309278352</v>
      </c>
      <c r="K33" s="140" t="s">
        <v>26</v>
      </c>
      <c r="L33" s="116"/>
    </row>
    <row r="34" spans="1:12" ht="21.75" customHeight="1" thickBot="1" x14ac:dyDescent="0.25">
      <c r="A34" s="121">
        <f>A31</f>
        <v>3</v>
      </c>
      <c r="B34" s="69">
        <v>20</v>
      </c>
      <c r="C34" s="130">
        <v>10077686068</v>
      </c>
      <c r="D34" s="100" t="s">
        <v>85</v>
      </c>
      <c r="E34" s="101" t="s">
        <v>86</v>
      </c>
      <c r="F34" s="83" t="s">
        <v>26</v>
      </c>
      <c r="G34" s="99" t="s">
        <v>81</v>
      </c>
      <c r="H34" s="94"/>
      <c r="I34" s="157">
        <f>I31</f>
        <v>1.1569444444444431E-3</v>
      </c>
      <c r="J34" s="95">
        <f>J31</f>
        <v>41.567010309278352</v>
      </c>
      <c r="K34" s="141" t="s">
        <v>26</v>
      </c>
      <c r="L34" s="118"/>
    </row>
    <row r="35" spans="1:12" ht="21.75" customHeight="1" x14ac:dyDescent="0.2">
      <c r="A35" s="119">
        <v>4</v>
      </c>
      <c r="B35" s="61">
        <v>10</v>
      </c>
      <c r="C35" s="85">
        <v>10013919985</v>
      </c>
      <c r="D35" s="86" t="s">
        <v>87</v>
      </c>
      <c r="E35" s="87" t="s">
        <v>88</v>
      </c>
      <c r="F35" s="88" t="s">
        <v>22</v>
      </c>
      <c r="G35" s="64" t="s">
        <v>64</v>
      </c>
      <c r="H35" s="65">
        <v>2.8183796296296294E-2</v>
      </c>
      <c r="I35" s="65">
        <f>H35-$H$23</f>
        <v>1.2741898148148113E-3</v>
      </c>
      <c r="J35" s="66">
        <f>IFERROR($J$19*3600/(HOUR(H35)*3600+MINUTE(H35)*60+SECOND(H35)),"")</f>
        <v>41.396303901437371</v>
      </c>
      <c r="K35" s="140" t="s">
        <v>26</v>
      </c>
      <c r="L35" s="116"/>
    </row>
    <row r="36" spans="1:12" ht="21.75" customHeight="1" x14ac:dyDescent="0.2">
      <c r="A36" s="120">
        <f>A35</f>
        <v>4</v>
      </c>
      <c r="B36" s="67">
        <v>11</v>
      </c>
      <c r="C36" s="61">
        <v>10050875369</v>
      </c>
      <c r="D36" s="62" t="s">
        <v>89</v>
      </c>
      <c r="E36" s="63" t="s">
        <v>90</v>
      </c>
      <c r="F36" s="64" t="s">
        <v>22</v>
      </c>
      <c r="G36" s="96" t="s">
        <v>64</v>
      </c>
      <c r="H36" s="92"/>
      <c r="I36" s="156">
        <f>I35</f>
        <v>1.2741898148148113E-3</v>
      </c>
      <c r="J36" s="93">
        <f>J35</f>
        <v>41.396303901437371</v>
      </c>
      <c r="K36" s="140" t="s">
        <v>26</v>
      </c>
      <c r="L36" s="116"/>
    </row>
    <row r="37" spans="1:12" ht="21.75" customHeight="1" x14ac:dyDescent="0.2">
      <c r="A37" s="120">
        <f>A35</f>
        <v>4</v>
      </c>
      <c r="B37" s="68">
        <v>14</v>
      </c>
      <c r="C37" s="61">
        <v>10036064681</v>
      </c>
      <c r="D37" s="62" t="s">
        <v>91</v>
      </c>
      <c r="E37" s="63" t="s">
        <v>92</v>
      </c>
      <c r="F37" s="64" t="s">
        <v>26</v>
      </c>
      <c r="G37" s="96" t="s">
        <v>64</v>
      </c>
      <c r="H37" s="92"/>
      <c r="I37" s="156">
        <f>I35</f>
        <v>1.2741898148148113E-3</v>
      </c>
      <c r="J37" s="93">
        <f>J35</f>
        <v>41.396303901437371</v>
      </c>
      <c r="K37" s="140" t="s">
        <v>26</v>
      </c>
      <c r="L37" s="116"/>
    </row>
    <row r="38" spans="1:12" ht="21.75" customHeight="1" thickBot="1" x14ac:dyDescent="0.25">
      <c r="A38" s="121">
        <f>A35</f>
        <v>4</v>
      </c>
      <c r="B38" s="69">
        <v>16</v>
      </c>
      <c r="C38" s="130">
        <v>10036034975</v>
      </c>
      <c r="D38" s="100" t="s">
        <v>93</v>
      </c>
      <c r="E38" s="101" t="s">
        <v>94</v>
      </c>
      <c r="F38" s="83" t="s">
        <v>26</v>
      </c>
      <c r="G38" s="99" t="s">
        <v>64</v>
      </c>
      <c r="H38" s="94"/>
      <c r="I38" s="157">
        <f>I35</f>
        <v>1.2741898148148113E-3</v>
      </c>
      <c r="J38" s="95">
        <f>J35</f>
        <v>41.396303901437371</v>
      </c>
      <c r="K38" s="141" t="s">
        <v>26</v>
      </c>
      <c r="L38" s="118"/>
    </row>
    <row r="39" spans="1:12" ht="21.75" customHeight="1" x14ac:dyDescent="0.2">
      <c r="A39" s="119">
        <v>5</v>
      </c>
      <c r="B39" s="61">
        <v>23</v>
      </c>
      <c r="C39" s="85">
        <v>10055580980</v>
      </c>
      <c r="D39" s="86" t="s">
        <v>95</v>
      </c>
      <c r="E39" s="87" t="s">
        <v>96</v>
      </c>
      <c r="F39" s="88" t="s">
        <v>22</v>
      </c>
      <c r="G39" s="64" t="s">
        <v>39</v>
      </c>
      <c r="H39" s="70">
        <v>2.8536342592592592E-2</v>
      </c>
      <c r="I39" s="65">
        <f>H39-$H$23</f>
        <v>1.6267361111111101E-3</v>
      </c>
      <c r="J39" s="66">
        <f>IFERROR($J$19*3600/(HOUR(H39)*3600+MINUTE(H39)*60+SECOND(H39)),"")</f>
        <v>40.875912408759127</v>
      </c>
      <c r="K39" s="140" t="s">
        <v>26</v>
      </c>
      <c r="L39" s="116"/>
    </row>
    <row r="40" spans="1:12" ht="21.75" customHeight="1" x14ac:dyDescent="0.2">
      <c r="A40" s="120">
        <f>A39</f>
        <v>5</v>
      </c>
      <c r="B40" s="67">
        <v>24</v>
      </c>
      <c r="C40" s="61">
        <v>10036045483</v>
      </c>
      <c r="D40" s="62" t="s">
        <v>97</v>
      </c>
      <c r="E40" s="63" t="s">
        <v>98</v>
      </c>
      <c r="F40" s="64" t="s">
        <v>26</v>
      </c>
      <c r="G40" s="96" t="s">
        <v>39</v>
      </c>
      <c r="H40" s="92"/>
      <c r="I40" s="156">
        <f>I39</f>
        <v>1.6267361111111101E-3</v>
      </c>
      <c r="J40" s="93">
        <f>J39</f>
        <v>40.875912408759127</v>
      </c>
      <c r="K40" s="140" t="s">
        <v>26</v>
      </c>
      <c r="L40" s="116"/>
    </row>
    <row r="41" spans="1:12" ht="21.75" customHeight="1" x14ac:dyDescent="0.2">
      <c r="A41" s="120">
        <f>A39</f>
        <v>5</v>
      </c>
      <c r="B41" s="68">
        <v>25</v>
      </c>
      <c r="C41" s="61">
        <v>10126421090</v>
      </c>
      <c r="D41" s="62" t="s">
        <v>99</v>
      </c>
      <c r="E41" s="63" t="s">
        <v>100</v>
      </c>
      <c r="F41" s="64" t="s">
        <v>26</v>
      </c>
      <c r="G41" s="96" t="s">
        <v>39</v>
      </c>
      <c r="H41" s="92"/>
      <c r="I41" s="156">
        <f>I39</f>
        <v>1.6267361111111101E-3</v>
      </c>
      <c r="J41" s="93">
        <f>J39</f>
        <v>40.875912408759127</v>
      </c>
      <c r="K41" s="140" t="s">
        <v>26</v>
      </c>
      <c r="L41" s="116"/>
    </row>
    <row r="42" spans="1:12" ht="21.75" customHeight="1" thickBot="1" x14ac:dyDescent="0.25">
      <c r="A42" s="122">
        <f>A39</f>
        <v>5</v>
      </c>
      <c r="B42" s="102">
        <v>26</v>
      </c>
      <c r="C42" s="130">
        <v>10012584621</v>
      </c>
      <c r="D42" s="100" t="s">
        <v>101</v>
      </c>
      <c r="E42" s="101" t="s">
        <v>102</v>
      </c>
      <c r="F42" s="83" t="s">
        <v>22</v>
      </c>
      <c r="G42" s="103" t="s">
        <v>39</v>
      </c>
      <c r="H42" s="104"/>
      <c r="I42" s="158">
        <f>I39</f>
        <v>1.6267361111111101E-3</v>
      </c>
      <c r="J42" s="105">
        <f>J39</f>
        <v>40.875912408759127</v>
      </c>
      <c r="K42" s="142" t="s">
        <v>26</v>
      </c>
      <c r="L42" s="123"/>
    </row>
    <row r="43" spans="1:12" ht="21.75" customHeight="1" x14ac:dyDescent="0.2">
      <c r="A43" s="124">
        <v>6</v>
      </c>
      <c r="B43" s="85">
        <v>27</v>
      </c>
      <c r="C43" s="85">
        <v>10132256854</v>
      </c>
      <c r="D43" s="86" t="s">
        <v>103</v>
      </c>
      <c r="E43" s="87" t="s">
        <v>104</v>
      </c>
      <c r="F43" s="88" t="s">
        <v>30</v>
      </c>
      <c r="G43" s="88" t="s">
        <v>105</v>
      </c>
      <c r="H43" s="58">
        <v>3.4996874999999997E-2</v>
      </c>
      <c r="I43" s="58">
        <f>H43-$H$23</f>
        <v>8.0872685185185145E-3</v>
      </c>
      <c r="J43" s="59">
        <f>IFERROR($J$19*3600/(HOUR(H43)*3600+MINUTE(H43)*60+SECOND(H43)),"")</f>
        <v>33.333333333333336</v>
      </c>
      <c r="K43" s="143" t="s">
        <v>26</v>
      </c>
      <c r="L43" s="114"/>
    </row>
    <row r="44" spans="1:12" ht="21.75" customHeight="1" x14ac:dyDescent="0.2">
      <c r="A44" s="120">
        <f>A43</f>
        <v>6</v>
      </c>
      <c r="B44" s="67">
        <v>28</v>
      </c>
      <c r="C44" s="61">
        <v>10132273931</v>
      </c>
      <c r="D44" s="62" t="s">
        <v>106</v>
      </c>
      <c r="E44" s="63" t="s">
        <v>107</v>
      </c>
      <c r="F44" s="64" t="s">
        <v>30</v>
      </c>
      <c r="G44" s="96" t="s">
        <v>105</v>
      </c>
      <c r="H44" s="92"/>
      <c r="I44" s="156">
        <f>I43</f>
        <v>8.0872685185185145E-3</v>
      </c>
      <c r="J44" s="93">
        <f>J43</f>
        <v>33.333333333333336</v>
      </c>
      <c r="K44" s="140" t="s">
        <v>26</v>
      </c>
      <c r="L44" s="116"/>
    </row>
    <row r="45" spans="1:12" ht="21.75" customHeight="1" x14ac:dyDescent="0.2">
      <c r="A45" s="120">
        <f>A43</f>
        <v>6</v>
      </c>
      <c r="B45" s="68">
        <v>29</v>
      </c>
      <c r="C45" s="61">
        <v>10132274032</v>
      </c>
      <c r="D45" s="62" t="s">
        <v>108</v>
      </c>
      <c r="E45" s="63" t="s">
        <v>109</v>
      </c>
      <c r="F45" s="64" t="s">
        <v>30</v>
      </c>
      <c r="G45" s="96" t="s">
        <v>105</v>
      </c>
      <c r="H45" s="92"/>
      <c r="I45" s="156">
        <f>I43</f>
        <v>8.0872685185185145E-3</v>
      </c>
      <c r="J45" s="93">
        <f>J43</f>
        <v>33.333333333333336</v>
      </c>
      <c r="K45" s="140" t="s">
        <v>26</v>
      </c>
      <c r="L45" s="116"/>
    </row>
    <row r="46" spans="1:12" ht="21.75" customHeight="1" thickBot="1" x14ac:dyDescent="0.25">
      <c r="A46" s="144">
        <f>A43</f>
        <v>6</v>
      </c>
      <c r="B46" s="145">
        <v>30</v>
      </c>
      <c r="C46" s="146">
        <v>10132274234</v>
      </c>
      <c r="D46" s="147" t="s">
        <v>110</v>
      </c>
      <c r="E46" s="148" t="s">
        <v>111</v>
      </c>
      <c r="F46" s="149" t="s">
        <v>30</v>
      </c>
      <c r="G46" s="150" t="s">
        <v>105</v>
      </c>
      <c r="H46" s="151"/>
      <c r="I46" s="159">
        <f>I43</f>
        <v>8.0872685185185145E-3</v>
      </c>
      <c r="J46" s="152">
        <f>J43</f>
        <v>33.333333333333336</v>
      </c>
      <c r="K46" s="153" t="s">
        <v>26</v>
      </c>
      <c r="L46" s="154"/>
    </row>
    <row r="47" spans="1:12" ht="6.75" customHeight="1" thickTop="1" thickBot="1" x14ac:dyDescent="0.25">
      <c r="A47" s="31"/>
      <c r="B47" s="32"/>
      <c r="C47" s="32"/>
      <c r="D47" s="1"/>
      <c r="E47" s="33"/>
      <c r="F47" s="18"/>
      <c r="G47" s="18"/>
      <c r="H47" s="34"/>
      <c r="I47" s="35"/>
      <c r="J47" s="36"/>
      <c r="K47" s="35"/>
      <c r="L47" s="35"/>
    </row>
    <row r="48" spans="1:12" ht="15.75" thickTop="1" x14ac:dyDescent="0.2">
      <c r="A48" s="160" t="s">
        <v>5</v>
      </c>
      <c r="B48" s="161"/>
      <c r="C48" s="161"/>
      <c r="D48" s="161"/>
      <c r="E48" s="131"/>
      <c r="F48" s="131"/>
      <c r="G48" s="161" t="s">
        <v>41</v>
      </c>
      <c r="H48" s="161"/>
      <c r="I48" s="161"/>
      <c r="J48" s="161"/>
      <c r="K48" s="161"/>
      <c r="L48" s="162"/>
    </row>
    <row r="49" spans="1:12" x14ac:dyDescent="0.2">
      <c r="A49" s="165" t="s">
        <v>112</v>
      </c>
      <c r="B49" s="166"/>
      <c r="C49" s="166"/>
      <c r="D49" s="167"/>
      <c r="E49" s="2"/>
      <c r="F49" s="106"/>
      <c r="G49" s="37" t="s">
        <v>27</v>
      </c>
      <c r="H49" s="126">
        <v>5</v>
      </c>
      <c r="I49" s="38"/>
      <c r="J49" s="39"/>
      <c r="K49" s="109" t="s">
        <v>25</v>
      </c>
      <c r="L49" s="110">
        <f>COUNTIF(F23:F46,"ЗМС")</f>
        <v>0</v>
      </c>
    </row>
    <row r="50" spans="1:12" x14ac:dyDescent="0.2">
      <c r="A50" s="165" t="s">
        <v>113</v>
      </c>
      <c r="B50" s="166"/>
      <c r="C50" s="166"/>
      <c r="D50" s="167"/>
      <c r="E50" s="2"/>
      <c r="F50" s="107"/>
      <c r="G50" s="41" t="s">
        <v>31</v>
      </c>
      <c r="H50" s="125">
        <v>6</v>
      </c>
      <c r="I50" s="43"/>
      <c r="J50" s="44"/>
      <c r="K50" s="109" t="s">
        <v>19</v>
      </c>
      <c r="L50" s="110">
        <f>COUNTIF(F23:F46,"МСМК")</f>
        <v>0</v>
      </c>
    </row>
    <row r="51" spans="1:12" x14ac:dyDescent="0.2">
      <c r="A51" s="165" t="s">
        <v>114</v>
      </c>
      <c r="B51" s="166"/>
      <c r="C51" s="166"/>
      <c r="D51" s="167"/>
      <c r="E51" s="2"/>
      <c r="F51" s="107"/>
      <c r="G51" s="41" t="s">
        <v>32</v>
      </c>
      <c r="H51" s="125">
        <v>6</v>
      </c>
      <c r="I51" s="43"/>
      <c r="J51" s="44"/>
      <c r="K51" s="109" t="s">
        <v>22</v>
      </c>
      <c r="L51" s="110">
        <f>COUNTIF(F23:F46,"МС")</f>
        <v>10</v>
      </c>
    </row>
    <row r="52" spans="1:12" x14ac:dyDescent="0.2">
      <c r="A52" s="165" t="s">
        <v>115</v>
      </c>
      <c r="B52" s="166"/>
      <c r="C52" s="166"/>
      <c r="D52" s="167"/>
      <c r="E52" s="2"/>
      <c r="F52" s="107"/>
      <c r="G52" s="41" t="s">
        <v>33</v>
      </c>
      <c r="H52" s="126">
        <v>6</v>
      </c>
      <c r="I52" s="43"/>
      <c r="J52" s="44"/>
      <c r="K52" s="109" t="s">
        <v>26</v>
      </c>
      <c r="L52" s="110">
        <f>COUNTIF(F23:F46,"КМС")</f>
        <v>10</v>
      </c>
    </row>
    <row r="53" spans="1:12" x14ac:dyDescent="0.2">
      <c r="A53" s="172"/>
      <c r="B53" s="173"/>
      <c r="C53" s="173"/>
      <c r="D53" s="174"/>
      <c r="E53" s="2"/>
      <c r="F53" s="107"/>
      <c r="G53" s="41" t="s">
        <v>34</v>
      </c>
      <c r="H53" s="126">
        <v>0</v>
      </c>
      <c r="I53" s="43"/>
      <c r="J53" s="44"/>
      <c r="K53" s="109" t="s">
        <v>30</v>
      </c>
      <c r="L53" s="110">
        <f>COUNTIF(F23:F46,"1 СР")</f>
        <v>4</v>
      </c>
    </row>
    <row r="54" spans="1:12" x14ac:dyDescent="0.2">
      <c r="A54" s="77"/>
      <c r="B54" s="78"/>
      <c r="C54" s="78"/>
      <c r="D54" s="79"/>
      <c r="E54" s="2"/>
      <c r="F54" s="107"/>
      <c r="G54" s="109" t="s">
        <v>46</v>
      </c>
      <c r="H54" s="127">
        <v>0</v>
      </c>
      <c r="I54" s="43"/>
      <c r="J54" s="44"/>
      <c r="K54" s="111" t="s">
        <v>44</v>
      </c>
      <c r="L54" s="112">
        <f>COUNTIF(F23:F46,"2 СР")</f>
        <v>0</v>
      </c>
    </row>
    <row r="55" spans="1:12" x14ac:dyDescent="0.2">
      <c r="A55" s="172"/>
      <c r="B55" s="173"/>
      <c r="C55" s="173"/>
      <c r="D55" s="174"/>
      <c r="E55" s="2"/>
      <c r="F55" s="107"/>
      <c r="G55" s="41" t="s">
        <v>35</v>
      </c>
      <c r="H55" s="126">
        <v>0</v>
      </c>
      <c r="I55" s="43"/>
      <c r="J55" s="44"/>
      <c r="K55" s="111" t="s">
        <v>45</v>
      </c>
      <c r="L55" s="110">
        <f>COUNTIF(F23:F46,"3 СР")</f>
        <v>0</v>
      </c>
    </row>
    <row r="56" spans="1:12" x14ac:dyDescent="0.2">
      <c r="A56" s="172"/>
      <c r="B56" s="173"/>
      <c r="C56" s="173"/>
      <c r="D56" s="174"/>
      <c r="E56" s="45"/>
      <c r="F56" s="108"/>
      <c r="G56" s="41" t="s">
        <v>36</v>
      </c>
      <c r="H56" s="126">
        <v>0</v>
      </c>
      <c r="I56" s="46"/>
      <c r="J56" s="47"/>
      <c r="K56" s="40"/>
      <c r="L56" s="76"/>
    </row>
    <row r="57" spans="1:12" ht="9.75" customHeight="1" x14ac:dyDescent="0.2">
      <c r="A57" s="48"/>
      <c r="L57" s="50"/>
    </row>
    <row r="58" spans="1:12" ht="15.75" x14ac:dyDescent="0.2">
      <c r="A58" s="175" t="s">
        <v>3</v>
      </c>
      <c r="B58" s="164"/>
      <c r="C58" s="164"/>
      <c r="D58" s="177" t="s">
        <v>11</v>
      </c>
      <c r="E58" s="177"/>
      <c r="F58" s="177"/>
      <c r="G58" s="164" t="s">
        <v>4</v>
      </c>
      <c r="H58" s="164"/>
      <c r="I58" s="164"/>
      <c r="J58" s="168" t="s">
        <v>47</v>
      </c>
      <c r="K58" s="168"/>
      <c r="L58" s="169"/>
    </row>
    <row r="59" spans="1:12" x14ac:dyDescent="0.2">
      <c r="A59" s="48"/>
      <c r="B59" s="2"/>
      <c r="C59" s="2"/>
      <c r="E59" s="2"/>
      <c r="F59" s="38"/>
      <c r="G59" s="38"/>
      <c r="H59" s="38"/>
      <c r="I59" s="38"/>
      <c r="J59" s="38"/>
      <c r="K59" s="38"/>
      <c r="L59" s="55"/>
    </row>
    <row r="60" spans="1:12" x14ac:dyDescent="0.2">
      <c r="A60" s="52"/>
      <c r="D60" s="53"/>
      <c r="E60" s="19"/>
      <c r="F60" s="53"/>
      <c r="G60" s="81"/>
      <c r="H60" s="51"/>
      <c r="I60" s="53"/>
      <c r="J60" s="53"/>
      <c r="K60" s="53"/>
      <c r="L60" s="54"/>
    </row>
    <row r="61" spans="1:12" x14ac:dyDescent="0.2">
      <c r="A61" s="52"/>
      <c r="D61" s="53"/>
      <c r="E61" s="19"/>
      <c r="F61" s="53"/>
      <c r="G61" s="81"/>
      <c r="H61" s="51"/>
      <c r="I61" s="53"/>
      <c r="J61" s="53"/>
      <c r="K61" s="53"/>
      <c r="L61" s="54"/>
    </row>
    <row r="62" spans="1:12" x14ac:dyDescent="0.2">
      <c r="A62" s="52"/>
      <c r="D62" s="53"/>
      <c r="E62" s="19"/>
      <c r="F62" s="53"/>
      <c r="G62" s="81"/>
      <c r="H62" s="51"/>
      <c r="I62" s="53"/>
      <c r="J62" s="53"/>
      <c r="K62" s="53"/>
      <c r="L62" s="54"/>
    </row>
    <row r="63" spans="1:12" x14ac:dyDescent="0.2">
      <c r="A63" s="52"/>
      <c r="D63" s="53"/>
      <c r="E63" s="19"/>
      <c r="F63" s="53"/>
      <c r="G63" s="81"/>
      <c r="H63" s="51"/>
      <c r="I63" s="53"/>
      <c r="J63" s="53"/>
      <c r="K63" s="53"/>
      <c r="L63" s="54"/>
    </row>
    <row r="64" spans="1:12" ht="13.5" thickBot="1" x14ac:dyDescent="0.25">
      <c r="A64" s="176" t="s">
        <v>38</v>
      </c>
      <c r="B64" s="163"/>
      <c r="C64" s="163"/>
      <c r="D64" s="163" t="str">
        <f>G17</f>
        <v>Юдина Л.Н. (ВК, Забайкальский край)</v>
      </c>
      <c r="E64" s="163"/>
      <c r="F64" s="163"/>
      <c r="G64" s="163" t="str">
        <f>G18</f>
        <v>Кавун С.М. (1К, Краснодарский край)</v>
      </c>
      <c r="H64" s="163"/>
      <c r="I64" s="163"/>
      <c r="J64" s="170" t="str">
        <f>G19</f>
        <v>Попова Е.В. (ВК, г. Воронеж)</v>
      </c>
      <c r="K64" s="170"/>
      <c r="L64" s="171"/>
    </row>
    <row r="65" spans="1:27" s="17" customFormat="1" ht="13.5" thickTop="1" x14ac:dyDescent="0.2">
      <c r="A65" s="2"/>
      <c r="B65" s="53"/>
      <c r="C65" s="53"/>
      <c r="D65" s="2"/>
      <c r="F65" s="2"/>
      <c r="G65" s="2"/>
      <c r="H65" s="42"/>
      <c r="I65" s="2"/>
      <c r="J65" s="4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</sheetData>
  <mergeCells count="48">
    <mergeCell ref="A6:L6"/>
    <mergeCell ref="A11:L11"/>
    <mergeCell ref="H18:L18"/>
    <mergeCell ref="C21:C22"/>
    <mergeCell ref="I21:I22"/>
    <mergeCell ref="J21:J22"/>
    <mergeCell ref="K21:K22"/>
    <mergeCell ref="L21:L22"/>
    <mergeCell ref="E21:E22"/>
    <mergeCell ref="F21:F22"/>
    <mergeCell ref="A1:L1"/>
    <mergeCell ref="A2:L2"/>
    <mergeCell ref="A3:L3"/>
    <mergeCell ref="A4:L4"/>
    <mergeCell ref="A5:L5"/>
    <mergeCell ref="A7:L7"/>
    <mergeCell ref="A14:D14"/>
    <mergeCell ref="A15:G15"/>
    <mergeCell ref="A12:L12"/>
    <mergeCell ref="D21:D22"/>
    <mergeCell ref="A13:D13"/>
    <mergeCell ref="G21:G22"/>
    <mergeCell ref="A21:A22"/>
    <mergeCell ref="B21:B22"/>
    <mergeCell ref="H21:H22"/>
    <mergeCell ref="H16:L16"/>
    <mergeCell ref="H17:L17"/>
    <mergeCell ref="D64:F64"/>
    <mergeCell ref="H15:L15"/>
    <mergeCell ref="A8:L8"/>
    <mergeCell ref="A9:L9"/>
    <mergeCell ref="A10:L10"/>
    <mergeCell ref="A48:D48"/>
    <mergeCell ref="G48:L48"/>
    <mergeCell ref="G64:I64"/>
    <mergeCell ref="G58:I58"/>
    <mergeCell ref="A49:D49"/>
    <mergeCell ref="A50:D50"/>
    <mergeCell ref="A52:D52"/>
    <mergeCell ref="A51:D51"/>
    <mergeCell ref="J58:L58"/>
    <mergeCell ref="J64:L64"/>
    <mergeCell ref="A53:D53"/>
    <mergeCell ref="A55:D55"/>
    <mergeCell ref="A56:D56"/>
    <mergeCell ref="A58:C58"/>
    <mergeCell ref="A64:C64"/>
    <mergeCell ref="D58:F58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8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2022-08-02T13:45:26Z</dcterms:modified>
</cp:coreProperties>
</file>