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sty\OneDrive\Рабочий стол\Гран При Тулы 25-29.05.2024\на платформу\"/>
    </mc:Choice>
  </mc:AlternateContent>
  <xr:revisionPtr revIDLastSave="0" documentId="8_{6A25560A-0F06-43CC-8012-474A0860F401}" xr6:coauthVersionLast="47" xr6:coauthVersionMax="47" xr10:uidLastSave="{00000000-0000-0000-0000-000000000000}"/>
  <bookViews>
    <workbookView xWindow="-108" yWindow="-108" windowWidth="23256" windowHeight="12456" xr2:uid="{6EF41559-A1B9-426F-807D-1AC08B0C3A99}"/>
  </bookViews>
  <sheets>
    <sheet name="гонка по очкам муж " sheetId="1" r:id="rId1"/>
  </sheets>
  <externalReferences>
    <externalReference r:id="rId2"/>
  </externalReferences>
  <definedNames>
    <definedName name="_xlnm._FilterDatabase" localSheetId="0" hidden="1">'гонка по очкам муж '!$B$23:$AE$37</definedName>
    <definedName name="_xlnm.Print_Area" localSheetId="0">'гонка по очкам муж '!$A$1:$AE$77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74" i="1" l="1"/>
  <c r="H74" i="1"/>
  <c r="E74" i="1"/>
  <c r="A74" i="1"/>
  <c r="H66" i="1"/>
  <c r="H65" i="1"/>
  <c r="H64" i="1"/>
  <c r="H63" i="1"/>
  <c r="AC45" i="1"/>
  <c r="F45" i="1"/>
  <c r="E45" i="1"/>
  <c r="D45" i="1"/>
  <c r="C45" i="1"/>
  <c r="AC44" i="1"/>
  <c r="F44" i="1"/>
  <c r="E44" i="1"/>
  <c r="D44" i="1"/>
  <c r="C44" i="1"/>
  <c r="AC43" i="1"/>
  <c r="AC42" i="1"/>
  <c r="K63" i="1"/>
  <c r="AC41" i="1"/>
  <c r="AC40" i="1"/>
  <c r="AC39" i="1"/>
  <c r="AC38" i="1"/>
  <c r="AC37" i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K62" i="1"/>
  <c r="H14" i="1"/>
  <c r="H62" i="1" l="1"/>
  <c r="H61" i="1" s="1"/>
  <c r="K60" i="1"/>
  <c r="K66" i="1"/>
  <c r="K61" i="1"/>
  <c r="K64" i="1"/>
  <c r="K65" i="1"/>
</calcChain>
</file>

<file path=xl/sharedStrings.xml><?xml version="1.0" encoding="utf-8"?>
<sst xmlns="http://schemas.openxmlformats.org/spreadsheetml/2006/main" count="141" uniqueCount="100">
  <si>
    <t>Министерство спорта Российской федерации</t>
  </si>
  <si>
    <t>Федерация велосипедного спорта России</t>
  </si>
  <si>
    <t>Министерство спорта Тульской области</t>
  </si>
  <si>
    <t/>
  </si>
  <si>
    <t>МЕЖДУНАРОДНЫЕ СОРЕВНОВАНИЯ</t>
  </si>
  <si>
    <t>"ГРАН-ПРИ ТУЛЫ"</t>
  </si>
  <si>
    <t>ИТОГОВЫЙ ПРОТОКОЛ</t>
  </si>
  <si>
    <t>трек - гонка по очкам</t>
  </si>
  <si>
    <t>Мужчины</t>
  </si>
  <si>
    <t>МЕСТО ПРОВЕДЕНИЯ: г. Тула</t>
  </si>
  <si>
    <t>Время гонки:</t>
  </si>
  <si>
    <t>№ ВРВС: 0080311811Я</t>
  </si>
  <si>
    <t>ДАТА ПРОВЕДЕНИЯ: 28 Мая 2024 года</t>
  </si>
  <si>
    <t>Ср.ск.:</t>
  </si>
  <si>
    <t>№ ЕКП 2024: 2008710016013806</t>
  </si>
  <si>
    <t>ИНФОРМАЦИЯ О ЖЮРИ И ГСК СОРЕВНОВАНИЙ:</t>
  </si>
  <si>
    <t>ТЕХНИЧЕСКИЕ ДАННЫЕ ТРАССЫ:</t>
  </si>
  <si>
    <t>ТЕХНИЧЕСКИЙ ДЕЛЕГАТ ФВСР:</t>
  </si>
  <si>
    <t>Денисенко С.А. (Москва)</t>
  </si>
  <si>
    <t>НАЗВАНИЕ ТРАССЫ / РЕГ. НОМЕР:  велотрек "Арсенал" г.Тула</t>
  </si>
  <si>
    <t>ГЛАВНЫЙ СУДЬЯ:</t>
  </si>
  <si>
    <t>Афанасьева Е.А. (ВК, Свердловская область)</t>
  </si>
  <si>
    <t>ПОКРЫТИЕ ТРЕКА: цемент</t>
  </si>
  <si>
    <t>ГЛАВНЫЙ СЕКРЕТАРЬ:</t>
  </si>
  <si>
    <t>Валова А.С. (ВК, Санкт-Петербург)</t>
  </si>
  <si>
    <t>ДЛИНА ТРЕКА: 333 м</t>
  </si>
  <si>
    <t>СУДЬЯ НА ФИНИШЕ:</t>
  </si>
  <si>
    <t>Гниденко В.Н. (ВК, Тульская область)</t>
  </si>
  <si>
    <t>ДИСТАНЦИЯ: ДЛИНА КРУГА/КРУГОВ</t>
  </si>
  <si>
    <t>333/90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</si>
  <si>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</si>
  <si>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</si>
  <si>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</si>
  <si>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</si>
  <si>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</si>
  <si>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</si>
  <si>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</si>
  <si>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ОЧКИ НА ПРОМЕЖУТОЧНЫХ ФИНИШАХ</t>
  </si>
  <si>
    <t>МЕСТО НА ФИНИШЕ</t>
  </si>
  <si>
    <t>ПРЕМИЯ ЗА КРУГИ</t>
  </si>
  <si>
    <t>ОЧКИ</t>
  </si>
  <si>
    <t>ВЫПОЛНЕНИЕ НТУ ЕВСК</t>
  </si>
  <si>
    <t>ПРИМЕЧАНИЕ</t>
  </si>
  <si>
    <t>+ ЗА КРУГ</t>
  </si>
  <si>
    <t>- ЗА КРУГ</t>
  </si>
  <si>
    <t>снят</t>
  </si>
  <si>
    <t>сошел</t>
  </si>
  <si>
    <t>Коммюнике</t>
  </si>
  <si>
    <r>
      <t xml:space="preserve">Гонщик № 48 Шакотько Александр (10015266568)-Москва ДК 10.008.3.6-Идентификационный номер или транспондер отсутствует, невидим, изменен, некорректно расположен или не распознается </t>
    </r>
    <r>
      <rPr>
        <b/>
        <sz val="10"/>
        <rFont val="Calibri"/>
        <family val="2"/>
        <charset val="204"/>
      </rPr>
      <t>Штраф 500р</t>
    </r>
  </si>
  <si>
    <r>
      <t xml:space="preserve">Гонщик № 62 Ничипуренко Павел (10010193367)-Омская облать, Республика Крым ДК 10.008.3.6-Идентификационный номер или транспондер отсутствует, невидим, изменен, некорректно расположен или не распознается </t>
    </r>
    <r>
      <rPr>
        <b/>
        <sz val="10"/>
        <rFont val="Calibri"/>
        <family val="2"/>
        <charset val="204"/>
      </rPr>
      <t>Штраф 500р</t>
    </r>
  </si>
  <si>
    <t>ПОГОДНЫЕ УСЛОВИЯ</t>
  </si>
  <si>
    <t>СТАТИСТИКА ГОНКИ</t>
  </si>
  <si>
    <t>Температура: +21</t>
  </si>
  <si>
    <t>Субъектов РФ</t>
  </si>
  <si>
    <t>ЗМС</t>
  </si>
  <si>
    <t>Влажность: 53 %</t>
  </si>
  <si>
    <t>Заявлено</t>
  </si>
  <si>
    <t>МСМК</t>
  </si>
  <si>
    <t>Стартовало</t>
  </si>
  <si>
    <t>МС</t>
  </si>
  <si>
    <t>Финишировало</t>
  </si>
  <si>
    <t>КМС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</si>
  <si>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</si>
  <si>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</si>
  <si>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</si>
  <si>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</si>
  <si>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</si>
  <si>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</si>
  <si>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ТЕХНИЧЕСКИЙ ДЕЛЕГАТ</t>
  </si>
  <si>
    <t>ГЛАВНЫЙ СУДЬЯ</t>
  </si>
  <si>
    <t>ГЛАВНЫЙ СЕКРЕТАРЬ</t>
  </si>
  <si>
    <t>СУДЬЯ НА ФИНИШЕ</t>
  </si>
  <si>
    <t>Новиков Савва</t>
  </si>
  <si>
    <t>Тульская область</t>
  </si>
  <si>
    <t>Ростовцев Сергей</t>
  </si>
  <si>
    <t>Королек Евгений</t>
  </si>
  <si>
    <t>Беларусь</t>
  </si>
  <si>
    <t>Шакотько Александр</t>
  </si>
  <si>
    <t>Москва</t>
  </si>
  <si>
    <t xml:space="preserve">Хорошавин Максим </t>
  </si>
  <si>
    <t>Казахстан</t>
  </si>
  <si>
    <t>Хилькович Денис</t>
  </si>
  <si>
    <t>Республика Крым</t>
  </si>
  <si>
    <t>Бортник Иван</t>
  </si>
  <si>
    <t>Почерняев Николай</t>
  </si>
  <si>
    <t>Ничипуренко Павел</t>
  </si>
  <si>
    <t>Омская область, Республика Крым</t>
  </si>
  <si>
    <t>Лучников Егор</t>
  </si>
  <si>
    <t>Омская область, Новосибирская область</t>
  </si>
  <si>
    <t>Терешенок Виталий</t>
  </si>
  <si>
    <t>Ляшко Владислав</t>
  </si>
  <si>
    <t>Манаков Виктор</t>
  </si>
  <si>
    <t xml:space="preserve">Белугин Вадим </t>
  </si>
  <si>
    <t>Тишкин Александр</t>
  </si>
  <si>
    <t>Шестаков Артем</t>
  </si>
  <si>
    <t xml:space="preserve">Айдархан Саят </t>
  </si>
  <si>
    <t>Майоров Ждан</t>
  </si>
  <si>
    <t>Марямидзе Степан</t>
  </si>
  <si>
    <t>Суятин Мирослав</t>
  </si>
  <si>
    <t>НФ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</si>
</sst>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:ss.000"/>
    <numFmt numFmtId="165" formatCode="h:mm:ss.00"/>
    <numFmt numFmtId="166" formatCode="yyyy"/>
  </numFmts>
  <fonts count="20" x14ac:knownFonts="1">
    <font>
      <sz val="10"/>
      <name val="Arial Cyr"/>
      <charset val="204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name val="Arial Cyr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8"/>
      <name val="Calibri"/>
      <family val="2"/>
      <charset val="204"/>
      <scheme val="minor"/>
    </font>
    <font>
      <sz val="9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0"/>
      <color indexed="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0"/>
      <name val="Calibri"/>
      <family val="2"/>
      <charset val="20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1" fillId="0" borderId="0"/>
    <xf numFmtId="0" fontId="10" fillId="0" borderId="0"/>
    <xf numFmtId="0" fontId="11" fillId="0" borderId="0"/>
    <xf numFmtId="0" fontId="10" fillId="0" borderId="0"/>
  </cellStyleXfs>
  <cellXfs count="20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14" fontId="2" fillId="0" borderId="1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7" fillId="0" borderId="11" xfId="0" applyFont="1" applyBorder="1" applyAlignment="1">
      <alignment horizontal="right" vertical="center"/>
    </xf>
    <xf numFmtId="164" fontId="8" fillId="0" borderId="11" xfId="0" applyNumberFormat="1" applyFont="1" applyBorder="1" applyAlignment="1">
      <alignment horizontal="left" vertical="center"/>
    </xf>
    <xf numFmtId="164" fontId="8" fillId="0" borderId="11" xfId="0" applyNumberFormat="1" applyFont="1" applyBorder="1" applyAlignment="1">
      <alignment vertical="center"/>
    </xf>
    <xf numFmtId="1" fontId="2" fillId="2" borderId="11" xfId="0" applyNumberFormat="1" applyFont="1" applyFill="1" applyBorder="1" applyAlignment="1">
      <alignment horizontal="center" vertical="center"/>
    </xf>
    <xf numFmtId="165" fontId="2" fillId="2" borderId="11" xfId="0" applyNumberFormat="1" applyFont="1" applyFill="1" applyBorder="1" applyAlignment="1">
      <alignment horizontal="center" vertical="center"/>
    </xf>
    <xf numFmtId="165" fontId="2" fillId="0" borderId="11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0" fontId="4" fillId="0" borderId="11" xfId="0" applyFont="1" applyBorder="1" applyAlignment="1">
      <alignment horizontal="right" vertical="center"/>
    </xf>
    <xf numFmtId="0" fontId="7" fillId="0" borderId="12" xfId="0" applyFont="1" applyBorder="1" applyAlignment="1">
      <alignment horizontal="righ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14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7" fillId="0" borderId="8" xfId="0" applyFont="1" applyBorder="1" applyAlignment="1">
      <alignment horizontal="right" vertical="center"/>
    </xf>
    <xf numFmtId="2" fontId="8" fillId="0" borderId="8" xfId="0" applyNumberFormat="1" applyFont="1" applyBorder="1" applyAlignment="1">
      <alignment horizontal="left"/>
    </xf>
    <xf numFmtId="2" fontId="8" fillId="0" borderId="8" xfId="0" applyNumberFormat="1" applyFont="1" applyBorder="1"/>
    <xf numFmtId="0" fontId="9" fillId="0" borderId="8" xfId="0" applyFont="1" applyBorder="1" applyAlignment="1">
      <alignment vertical="center"/>
    </xf>
    <xf numFmtId="1" fontId="2" fillId="2" borderId="8" xfId="0" applyNumberFormat="1" applyFont="1" applyFill="1" applyBorder="1" applyAlignment="1">
      <alignment horizontal="center" vertical="center"/>
    </xf>
    <xf numFmtId="165" fontId="2" fillId="2" borderId="8" xfId="0" applyNumberFormat="1" applyFont="1" applyFill="1" applyBorder="1" applyAlignment="1">
      <alignment horizontal="center" vertical="center"/>
    </xf>
    <xf numFmtId="165" fontId="2" fillId="0" borderId="8" xfId="0" applyNumberFormat="1" applyFont="1" applyBorder="1" applyAlignment="1">
      <alignment vertical="center"/>
    </xf>
    <xf numFmtId="2" fontId="2" fillId="0" borderId="8" xfId="0" applyNumberFormat="1" applyFont="1" applyBorder="1" applyAlignment="1">
      <alignment vertical="center"/>
    </xf>
    <xf numFmtId="0" fontId="4" fillId="0" borderId="8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165" fontId="4" fillId="3" borderId="16" xfId="0" applyNumberFormat="1" applyFont="1" applyFill="1" applyBorder="1" applyAlignment="1">
      <alignment horizontal="center" vertical="center"/>
    </xf>
    <xf numFmtId="165" fontId="4" fillId="3" borderId="14" xfId="0" applyNumberFormat="1" applyFont="1" applyFill="1" applyBorder="1" applyAlignment="1">
      <alignment horizontal="center" vertical="center"/>
    </xf>
    <xf numFmtId="165" fontId="4" fillId="3" borderId="17" xfId="0" applyNumberFormat="1" applyFont="1" applyFill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right" vertical="center"/>
    </xf>
    <xf numFmtId="165" fontId="4" fillId="0" borderId="16" xfId="0" applyNumberFormat="1" applyFont="1" applyBorder="1" applyAlignment="1">
      <alignment horizontal="left" vertical="center"/>
    </xf>
    <xf numFmtId="165" fontId="4" fillId="0" borderId="14" xfId="0" applyNumberFormat="1" applyFont="1" applyBorder="1" applyAlignment="1">
      <alignment horizontal="left" vertical="center"/>
    </xf>
    <xf numFmtId="165" fontId="4" fillId="0" borderId="17" xfId="0" applyNumberFormat="1" applyFont="1" applyBorder="1" applyAlignment="1">
      <alignment horizontal="left" vertical="center"/>
    </xf>
    <xf numFmtId="14" fontId="2" fillId="0" borderId="14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14" fontId="2" fillId="0" borderId="18" xfId="0" applyNumberFormat="1" applyFont="1" applyBorder="1" applyAlignment="1">
      <alignment horizontal="center" vertical="center"/>
    </xf>
    <xf numFmtId="1" fontId="4" fillId="0" borderId="16" xfId="0" applyNumberFormat="1" applyFont="1" applyBorder="1" applyAlignment="1">
      <alignment horizontal="left" vertical="center"/>
    </xf>
    <xf numFmtId="1" fontId="4" fillId="0" borderId="14" xfId="0" applyNumberFormat="1" applyFont="1" applyBorder="1" applyAlignment="1">
      <alignment horizontal="left" vertical="center"/>
    </xf>
    <xf numFmtId="165" fontId="4" fillId="0" borderId="14" xfId="0" applyNumberFormat="1" applyFont="1" applyBorder="1" applyAlignment="1">
      <alignment horizontal="left" vertical="center"/>
    </xf>
    <xf numFmtId="165" fontId="2" fillId="0" borderId="14" xfId="0" applyNumberFormat="1" applyFont="1" applyBorder="1" applyAlignment="1">
      <alignment vertical="center"/>
    </xf>
    <xf numFmtId="0" fontId="10" fillId="0" borderId="0" xfId="0" applyFont="1"/>
    <xf numFmtId="49" fontId="2" fillId="0" borderId="17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14" fontId="2" fillId="0" borderId="3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/>
    </xf>
    <xf numFmtId="165" fontId="2" fillId="0" borderId="3" xfId="0" applyNumberFormat="1" applyFont="1" applyBorder="1" applyAlignment="1">
      <alignment vertical="center"/>
    </xf>
    <xf numFmtId="2" fontId="2" fillId="0" borderId="3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19" xfId="1" applyFont="1" applyFill="1" applyBorder="1" applyAlignment="1">
      <alignment horizontal="center" vertical="center" wrapText="1"/>
    </xf>
    <xf numFmtId="14" fontId="4" fillId="3" borderId="19" xfId="1" applyNumberFormat="1" applyFont="1" applyFill="1" applyBorder="1" applyAlignment="1">
      <alignment horizontal="center" vertical="center" wrapText="1"/>
    </xf>
    <xf numFmtId="1" fontId="4" fillId="3" borderId="19" xfId="0" applyNumberFormat="1" applyFont="1" applyFill="1" applyBorder="1" applyAlignment="1">
      <alignment horizontal="center" vertical="center"/>
    </xf>
    <xf numFmtId="1" fontId="4" fillId="3" borderId="19" xfId="1" applyNumberFormat="1" applyFont="1" applyFill="1" applyBorder="1" applyAlignment="1">
      <alignment horizontal="center" vertical="center" wrapText="1"/>
    </xf>
    <xf numFmtId="165" fontId="4" fillId="3" borderId="19" xfId="1" applyNumberFormat="1" applyFont="1" applyFill="1" applyBorder="1" applyAlignment="1">
      <alignment horizontal="center" vertical="center" wrapText="1"/>
    </xf>
    <xf numFmtId="2" fontId="4" fillId="3" borderId="19" xfId="1" applyNumberFormat="1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1" fontId="4" fillId="3" borderId="19" xfId="0" applyNumberFormat="1" applyFont="1" applyFill="1" applyBorder="1" applyAlignment="1">
      <alignment horizontal="center" vertical="center"/>
    </xf>
    <xf numFmtId="49" fontId="4" fillId="3" borderId="19" xfId="1" applyNumberFormat="1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/>
    </xf>
    <xf numFmtId="0" fontId="4" fillId="3" borderId="19" xfId="1" applyFont="1" applyFill="1" applyBorder="1" applyAlignment="1">
      <alignment horizontal="center" vertical="center" wrapText="1"/>
    </xf>
    <xf numFmtId="14" fontId="4" fillId="3" borderId="19" xfId="1" applyNumberFormat="1" applyFont="1" applyFill="1" applyBorder="1" applyAlignment="1">
      <alignment horizontal="center" vertical="center" wrapText="1"/>
    </xf>
    <xf numFmtId="1" fontId="4" fillId="3" borderId="15" xfId="0" applyNumberFormat="1" applyFont="1" applyFill="1" applyBorder="1" applyAlignment="1">
      <alignment horizontal="center" vertical="center"/>
    </xf>
    <xf numFmtId="1" fontId="4" fillId="3" borderId="19" xfId="1" applyNumberFormat="1" applyFont="1" applyFill="1" applyBorder="1" applyAlignment="1">
      <alignment horizontal="center" vertical="center" wrapText="1"/>
    </xf>
    <xf numFmtId="2" fontId="4" fillId="3" borderId="19" xfId="1" applyNumberFormat="1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13" fillId="0" borderId="19" xfId="2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19" xfId="0" applyFont="1" applyBorder="1" applyAlignment="1">
      <alignment horizontal="left" vertical="center"/>
    </xf>
    <xf numFmtId="14" fontId="14" fillId="0" borderId="19" xfId="0" applyNumberFormat="1" applyFont="1" applyBorder="1" applyAlignment="1">
      <alignment horizontal="center" vertical="center"/>
    </xf>
    <xf numFmtId="14" fontId="14" fillId="0" borderId="19" xfId="0" applyNumberFormat="1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1" fontId="8" fillId="0" borderId="15" xfId="0" applyNumberFormat="1" applyFont="1" applyBorder="1" applyAlignment="1">
      <alignment horizontal="center" vertical="center"/>
    </xf>
    <xf numFmtId="1" fontId="8" fillId="0" borderId="19" xfId="0" applyNumberFormat="1" applyFont="1" applyBorder="1" applyAlignment="1">
      <alignment horizontal="center" vertical="center"/>
    </xf>
    <xf numFmtId="1" fontId="2" fillId="0" borderId="19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/>
    </xf>
    <xf numFmtId="0" fontId="15" fillId="0" borderId="19" xfId="0" applyFont="1" applyBorder="1" applyAlignment="1">
      <alignment horizontal="left" vertical="center"/>
    </xf>
    <xf numFmtId="14" fontId="15" fillId="0" borderId="19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/>
    </xf>
    <xf numFmtId="0" fontId="16" fillId="0" borderId="3" xfId="3" applyFont="1" applyBorder="1" applyAlignment="1">
      <alignment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66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vertical="center" wrapText="1"/>
    </xf>
    <xf numFmtId="2" fontId="2" fillId="0" borderId="3" xfId="0" applyNumberFormat="1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49" fontId="8" fillId="0" borderId="0" xfId="0" applyNumberFormat="1" applyFont="1"/>
    <xf numFmtId="1" fontId="2" fillId="0" borderId="0" xfId="0" applyNumberFormat="1" applyFont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165" fontId="2" fillId="0" borderId="0" xfId="0" applyNumberFormat="1" applyFont="1" applyAlignment="1">
      <alignment vertical="center" wrapText="1"/>
    </xf>
    <xf numFmtId="2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0" xfId="0" applyFont="1" applyAlignment="1">
      <alignment horizontal="justify"/>
    </xf>
    <xf numFmtId="0" fontId="16" fillId="0" borderId="0" xfId="3" applyFont="1" applyAlignment="1">
      <alignment vertical="center" wrapText="1"/>
    </xf>
    <xf numFmtId="14" fontId="2" fillId="0" borderId="0" xfId="0" applyNumberFormat="1" applyFont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11" xfId="0" applyFont="1" applyBorder="1" applyAlignment="1">
      <alignment horizontal="justify"/>
    </xf>
    <xf numFmtId="0" fontId="16" fillId="0" borderId="11" xfId="3" applyFont="1" applyBorder="1" applyAlignment="1">
      <alignment vertical="center" wrapText="1"/>
    </xf>
    <xf numFmtId="14" fontId="2" fillId="0" borderId="11" xfId="0" applyNumberFormat="1" applyFont="1" applyBorder="1" applyAlignment="1">
      <alignment horizontal="center" vertical="center" wrapText="1"/>
    </xf>
    <xf numFmtId="166" fontId="2" fillId="0" borderId="11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 vertical="center" wrapText="1"/>
    </xf>
    <xf numFmtId="165" fontId="2" fillId="0" borderId="11" xfId="0" applyNumberFormat="1" applyFont="1" applyBorder="1" applyAlignment="1">
      <alignment horizontal="center" vertical="center" wrapText="1"/>
    </xf>
    <xf numFmtId="165" fontId="2" fillId="0" borderId="11" xfId="0" applyNumberFormat="1" applyFont="1" applyBorder="1" applyAlignment="1">
      <alignment vertical="center" wrapText="1"/>
    </xf>
    <xf numFmtId="2" fontId="2" fillId="0" borderId="11" xfId="0" applyNumberFormat="1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2" fillId="0" borderId="25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2" fillId="0" borderId="26" xfId="0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0" borderId="27" xfId="0" applyFont="1" applyBorder="1" applyAlignment="1">
      <alignment horizontal="center" vertical="center"/>
    </xf>
    <xf numFmtId="0" fontId="2" fillId="0" borderId="8" xfId="0" applyFont="1" applyBorder="1" applyAlignment="1">
      <alignment horizontal="justify"/>
    </xf>
    <xf numFmtId="0" fontId="16" fillId="0" borderId="8" xfId="3" applyFont="1" applyBorder="1" applyAlignment="1">
      <alignment vertical="center" wrapText="1"/>
    </xf>
    <xf numFmtId="14" fontId="2" fillId="0" borderId="8" xfId="0" applyNumberFormat="1" applyFont="1" applyBorder="1" applyAlignment="1">
      <alignment horizontal="center" vertical="center" wrapText="1"/>
    </xf>
    <xf numFmtId="166" fontId="2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65" fontId="2" fillId="0" borderId="8" xfId="0" applyNumberFormat="1" applyFont="1" applyBorder="1" applyAlignment="1">
      <alignment horizontal="center" vertical="center" wrapText="1"/>
    </xf>
    <xf numFmtId="165" fontId="2" fillId="0" borderId="8" xfId="0" applyNumberFormat="1" applyFont="1" applyBorder="1" applyAlignment="1">
      <alignment vertical="center" wrapText="1"/>
    </xf>
    <xf numFmtId="2" fontId="2" fillId="0" borderId="8" xfId="0" applyNumberFormat="1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0" fontId="4" fillId="3" borderId="19" xfId="0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49" fontId="2" fillId="0" borderId="19" xfId="0" applyNumberFormat="1" applyFont="1" applyBorder="1" applyAlignment="1">
      <alignment horizontal="left" vertical="center"/>
    </xf>
    <xf numFmtId="14" fontId="2" fillId="0" borderId="19" xfId="0" applyNumberFormat="1" applyFont="1" applyBorder="1" applyAlignment="1">
      <alignment horizontal="center" vertical="center"/>
    </xf>
    <xf numFmtId="0" fontId="2" fillId="0" borderId="19" xfId="4" applyFont="1" applyBorder="1" applyAlignment="1">
      <alignment horizontal="left" vertical="center"/>
    </xf>
    <xf numFmtId="49" fontId="2" fillId="0" borderId="19" xfId="4" applyNumberFormat="1" applyFont="1" applyBorder="1" applyAlignment="1">
      <alignment vertical="center"/>
    </xf>
    <xf numFmtId="1" fontId="2" fillId="0" borderId="19" xfId="0" applyNumberFormat="1" applyFont="1" applyBorder="1" applyAlignment="1">
      <alignment horizontal="left" vertical="center"/>
    </xf>
    <xf numFmtId="1" fontId="10" fillId="0" borderId="19" xfId="0" applyNumberFormat="1" applyFont="1" applyBorder="1"/>
    <xf numFmtId="0" fontId="2" fillId="0" borderId="19" xfId="0" applyFont="1" applyBorder="1" applyAlignment="1">
      <alignment horizontal="right" vertical="center"/>
    </xf>
    <xf numFmtId="165" fontId="2" fillId="0" borderId="19" xfId="0" applyNumberFormat="1" applyFont="1" applyBorder="1" applyAlignment="1">
      <alignment vertical="center"/>
    </xf>
    <xf numFmtId="2" fontId="2" fillId="0" borderId="19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vertical="center"/>
    </xf>
    <xf numFmtId="0" fontId="2" fillId="0" borderId="19" xfId="0" applyFont="1" applyBorder="1" applyAlignment="1">
      <alignment horizontal="left" vertical="center"/>
    </xf>
    <xf numFmtId="49" fontId="2" fillId="0" borderId="19" xfId="4" applyNumberFormat="1" applyFont="1" applyBorder="1" applyAlignment="1">
      <alignment horizontal="left" vertical="center"/>
    </xf>
    <xf numFmtId="9" fontId="2" fillId="0" borderId="19" xfId="0" applyNumberFormat="1" applyFont="1" applyBorder="1" applyAlignment="1">
      <alignment horizontal="left" vertical="center"/>
    </xf>
    <xf numFmtId="1" fontId="19" fillId="0" borderId="19" xfId="0" applyNumberFormat="1" applyFont="1" applyBorder="1" applyAlignment="1">
      <alignment horizontal="left" vertical="center"/>
    </xf>
    <xf numFmtId="2" fontId="2" fillId="0" borderId="19" xfId="4" applyNumberFormat="1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2" fillId="0" borderId="26" xfId="0" applyFont="1" applyBorder="1" applyAlignment="1">
      <alignment vertical="center"/>
    </xf>
    <xf numFmtId="0" fontId="4" fillId="3" borderId="16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</cellXfs>
  <cellStyles count="5">
    <cellStyle name="Обычный" xfId="0" builtinId="0"/>
    <cellStyle name="Обычный 2 4" xfId="2" xr:uid="{7A2F57B9-FB39-4E35-822C-B313CB2CC256}"/>
    <cellStyle name="Обычный 5" xfId="4" xr:uid="{49760197-9712-48ED-BB98-CF9F492E8965}"/>
    <cellStyle name="Обычный_ID4938_RS_1" xfId="3" xr:uid="{2085CF11-60F1-4643-B344-C560A86621CA}"/>
    <cellStyle name="Обычный_Стартовый протокол Смирнов_20101106_Results" xfId="1" xr:uid="{B412F166-EA1D-4FC9-8F79-919AB0B4C0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205740</xdr:colOff>
      <xdr:row>0</xdr:row>
      <xdr:rowOff>15240</xdr:rowOff>
    </xdr:from>
    <xdr:to>
      <xdr:col>1</xdr:col>
      <xdr:colOff>396240</xdr:colOff>
      <xdr:row>4</xdr:row>
      <xdr:rowOff>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859A67-505C-4B4E-9052-ACAD25117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5240"/>
          <a:ext cx="800100" cy="944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281940</xdr:colOff>
      <xdr:row>0</xdr:row>
      <xdr:rowOff>38100</xdr:rowOff>
    </xdr:from>
    <xdr:to>
      <xdr:col>3</xdr:col>
      <xdr:colOff>259080</xdr:colOff>
      <xdr:row>4</xdr:row>
      <xdr:rowOff>45720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A5540E9D-6B38-41E6-91DB-10F5AC7BA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" y="38100"/>
          <a:ext cx="1135380" cy="967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320040</xdr:colOff>
      <xdr:row>0</xdr:row>
      <xdr:rowOff>114300</xdr:rowOff>
    </xdr:from>
    <xdr:to>
      <xdr:col>30</xdr:col>
      <xdr:colOff>228600</xdr:colOff>
      <xdr:row>3</xdr:row>
      <xdr:rowOff>76200</xdr:rowOff>
    </xdr:to>
    <xdr:pic>
      <xdr:nvPicPr>
        <xdr:cNvPr id="4" name="Picture 55">
          <a:extLst>
            <a:ext uri="{FF2B5EF4-FFF2-40B4-BE49-F238E27FC236}">
              <a16:creationId xmlns:a16="http://schemas.microsoft.com/office/drawing/2014/main" id="{5BCF6C26-D5BD-4C3B-9FA9-5295EF4A2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80580" y="114300"/>
          <a:ext cx="518160" cy="815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518160</xdr:colOff>
      <xdr:row>68</xdr:row>
      <xdr:rowOff>99060</xdr:rowOff>
    </xdr:from>
    <xdr:to>
      <xdr:col>6</xdr:col>
      <xdr:colOff>388620</xdr:colOff>
      <xdr:row>72</xdr:row>
      <xdr:rowOff>144780</xdr:rowOff>
    </xdr:to>
    <xdr:pic>
      <xdr:nvPicPr>
        <xdr:cNvPr id="5" name="Рисунок 6">
          <a:extLst>
            <a:ext uri="{FF2B5EF4-FFF2-40B4-BE49-F238E27FC236}">
              <a16:creationId xmlns:a16="http://schemas.microsoft.com/office/drawing/2014/main" id="{63766F0C-EA1F-4AC9-865D-3B59D1C50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7380" y="13959840"/>
          <a:ext cx="86106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137160</xdr:colOff>
      <xdr:row>68</xdr:row>
      <xdr:rowOff>137160</xdr:rowOff>
    </xdr:from>
    <xdr:to>
      <xdr:col>16</xdr:col>
      <xdr:colOff>22860</xdr:colOff>
      <xdr:row>72</xdr:row>
      <xdr:rowOff>53340</xdr:rowOff>
    </xdr:to>
    <xdr:pic>
      <xdr:nvPicPr>
        <xdr:cNvPr id="6" name="Рисунок 7" descr="C:\Users\Judge\Downloads\радчук настя подпись.jpg">
          <a:extLst>
            <a:ext uri="{FF2B5EF4-FFF2-40B4-BE49-F238E27FC236}">
              <a16:creationId xmlns:a16="http://schemas.microsoft.com/office/drawing/2014/main" id="{EA8E167D-103C-41C9-9779-E797BDCD6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58600" y="13997940"/>
          <a:ext cx="830580" cy="617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175260</xdr:colOff>
      <xdr:row>68</xdr:row>
      <xdr:rowOff>76200</xdr:rowOff>
    </xdr:from>
    <xdr:to>
      <xdr:col>28</xdr:col>
      <xdr:colOff>419100</xdr:colOff>
      <xdr:row>72</xdr:row>
      <xdr:rowOff>91440</xdr:rowOff>
    </xdr:to>
    <xdr:pic>
      <xdr:nvPicPr>
        <xdr:cNvPr id="7" name="Рисунок 8">
          <a:extLst>
            <a:ext uri="{FF2B5EF4-FFF2-40B4-BE49-F238E27FC236}">
              <a16:creationId xmlns:a16="http://schemas.microsoft.com/office/drawing/2014/main" id="{D2FE01F7-DC85-403B-A98A-2533A0C88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0380" y="13936980"/>
          <a:ext cx="9525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403860</xdr:colOff>
      <xdr:row>68</xdr:row>
      <xdr:rowOff>114300</xdr:rowOff>
    </xdr:from>
    <xdr:to>
      <xdr:col>3</xdr:col>
      <xdr:colOff>274320</xdr:colOff>
      <xdr:row>72</xdr:row>
      <xdr:rowOff>30480</xdr:rowOff>
    </xdr:to>
    <xdr:pic>
      <xdr:nvPicPr>
        <xdr:cNvPr id="8" name="Рисунок 1">
          <a:extLst>
            <a:ext uri="{FF2B5EF4-FFF2-40B4-BE49-F238E27FC236}">
              <a16:creationId xmlns:a16="http://schemas.microsoft.com/office/drawing/2014/main" id="{800C522C-660D-4417-8FD2-B11011DF8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0" y="13975080"/>
          <a:ext cx="1028700" cy="617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sty\OneDrive\&#1056;&#1072;&#1073;&#1086;&#1095;&#1080;&#1081;%20&#1089;&#1090;&#1086;&#1083;\&#1075;&#1086;&#1085;&#1082;&#1080;\&#1063;&#1056;%2018-23.01.24\&#1063;&#1056;%2018-23.01.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писок общий (3)"/>
      <sheetName val="ком спринт юниоры 19-22 1 раунд"/>
      <sheetName val="ком спринт юниорки 19-22 кв (3)"/>
      <sheetName val="ком спринт юниоры 17-18 1 р "/>
      <sheetName val="ком спринт юниорки 17-18 1 р"/>
      <sheetName val="муж выб"/>
      <sheetName val="муж скретч"/>
      <sheetName val="муж спринт на 16 чел"/>
      <sheetName val="жен спринт на8 чел."/>
      <sheetName val="юниоры спринт на8 чел. (2)"/>
      <sheetName val="юниорки спринт на8 чел. (3)"/>
      <sheetName val="муж к (2)"/>
      <sheetName val="юниоры к (4)"/>
      <sheetName val="юниорки к"/>
      <sheetName val="ЧС гонка по очкам ж"/>
      <sheetName val="ЧР гонка по очкам муж кв 1 (2)"/>
      <sheetName val="ж ст ком "/>
      <sheetName val="юниоры ст ком спринт финал"/>
      <sheetName val="мужст ком спринт финал (2)"/>
      <sheetName val="юниорки ст ком спринт (4)"/>
      <sheetName val="жен ст ком спринт (5)"/>
      <sheetName val="Ит сансаныч (2)"/>
      <sheetName val="жен ст финал (3)"/>
      <sheetName val="Медисон гр  (4)"/>
      <sheetName val="муж кейрин"/>
      <sheetName val="список юниоры"/>
      <sheetName val="список ПР "/>
      <sheetName val="М игп"/>
      <sheetName val="Ж скр Ст"/>
      <sheetName val="ю гр  Ст (5)"/>
      <sheetName val="ю гр  Ст (6)"/>
      <sheetName val="м ст финал"/>
      <sheetName val="М игп. финал"/>
      <sheetName val="Гр В муж.  (2)"/>
      <sheetName val="гр В юниоры (2)"/>
      <sheetName val="гр В юниорки (2)"/>
      <sheetName val="Ит жен 1 (2)"/>
      <sheetName val="Ит муж 1 (2)"/>
      <sheetName val="муж тех   (2)"/>
      <sheetName val="жен тех "/>
      <sheetName val="юниорки тех "/>
      <sheetName val="юниоры ст ком спринт"/>
      <sheetName val="юниорки ст ком спринт"/>
      <sheetName val="жен ст ком спринт 1 р"/>
      <sheetName val="муж ст ком спринт 1 р "/>
      <sheetName val="юниоры ст ком спринт 1 р"/>
      <sheetName val="юниорки ст ком спринт 1 р"/>
      <sheetName val="муж спринт на 16 чел (2)"/>
      <sheetName val="гонка по очкам муж.  (3)"/>
      <sheetName val="гонка по очкам жен. (2)"/>
      <sheetName val="гонка по очкам юниоры (3)"/>
      <sheetName val="гонка по очкам юниорки. (2)"/>
      <sheetName val="скретч муж.  (4)"/>
      <sheetName val="скретч жен. (3)"/>
      <sheetName val="скретч юниоры (4)"/>
      <sheetName val="скретч юниорки. (3)"/>
      <sheetName val="муж ст кгп (3)"/>
      <sheetName val="юниоры ст кгп"/>
      <sheetName val="юниорки ст кгп"/>
      <sheetName val="жен ст кгп"/>
      <sheetName val="муж ст 1 раунд"/>
      <sheetName val="жен ст 1 раунд "/>
      <sheetName val="юниоры ст 1 раунд "/>
      <sheetName val="юниорки ст 1 раунд"/>
      <sheetName val="муж ст кгп финал"/>
      <sheetName val="жен ст кгп финал"/>
      <sheetName val="юниоры ст кгп финал"/>
      <sheetName val="юниорки ст кгп финал"/>
      <sheetName val="игп юниоры."/>
      <sheetName val="игп юниорки."/>
      <sheetName val="жен тех   (4)"/>
      <sheetName val="юниоры тех   (5)"/>
      <sheetName val="юниорки тех   (4)"/>
      <sheetName val="игп муж (2)"/>
      <sheetName val="игп жен) (2)"/>
      <sheetName val="игп юниоры. (2)"/>
      <sheetName val="игп юниорки. (2)"/>
      <sheetName val="юниоры тех "/>
      <sheetName val="Медисон гр женщины"/>
      <sheetName val="ком гонка муж кв"/>
      <sheetName val="ком гонка юниоры 17-18"/>
      <sheetName val="ком гонка юниорки 17-18"/>
      <sheetName val="ком гонка муж 1 раунд"/>
      <sheetName val="ком гонка юниоры 17-18 1 раунд"/>
      <sheetName val="ком гонка юниорки 17-18 1 раунд"/>
      <sheetName val="ком гонка жен"/>
      <sheetName val="ком гонка муж фин"/>
      <sheetName val="ком гонка юниоры 17-18 финал"/>
      <sheetName val="ком гонка юниорки 17-18 финал"/>
      <sheetName val="Игп муж."/>
      <sheetName val="игп жен"/>
      <sheetName val="игп юниоры"/>
      <sheetName val="Игп юниорки"/>
      <sheetName val="игп жен (2)"/>
      <sheetName val="игп юниоры (2)"/>
      <sheetName val="Игп юниорки (2)"/>
      <sheetName val="муж скретч ом 1"/>
      <sheetName val="жен скретч ом 1 (2)"/>
      <sheetName val="юниоры скретч ом 1 (3)"/>
      <sheetName val="юниорки скретч ом 1 (4)"/>
      <sheetName val="темпо муж"/>
      <sheetName val="темпо жен"/>
      <sheetName val="темпо юниоры"/>
      <sheetName val="темпо юниорки"/>
      <sheetName val="муж выб ом 3"/>
      <sheetName val="жен выб ом 3 (2)"/>
      <sheetName val="юниоры выб ом 3 (3)"/>
      <sheetName val="юниорки выб ом 3"/>
      <sheetName val="Омниум итог муж"/>
      <sheetName val="Омниум итог жен"/>
      <sheetName val="Омниум итог юниоры"/>
      <sheetName val="Омниум итог юниорки"/>
      <sheetName val="юниоры медисон (2)"/>
      <sheetName val="юниорки медисон (3)"/>
      <sheetName val="ком гонка жен финал"/>
      <sheetName val="медисон  старт жен."/>
      <sheetName val="омниум муж.  (3)"/>
      <sheetName val="омниум жен. (2)"/>
      <sheetName val="омниум юниоры (3)"/>
      <sheetName val="омниум юниорки. (2)"/>
      <sheetName val="медисон  старт муж"/>
      <sheetName val="кгп муж команда кв"/>
      <sheetName val="кгп жен команда кв "/>
      <sheetName val="кгп юниоры команда кв  "/>
      <sheetName val="кгп юниорки команда кв "/>
      <sheetName val="кгп муж команда 1 р"/>
      <sheetName val="кгп юниоры команда 1 р "/>
      <sheetName val="кгп юниорки команда 1 р "/>
      <sheetName val="кгп муж команда финал"/>
      <sheetName val="кгп жен команда финал"/>
      <sheetName val="кгп юниоры команда финал"/>
      <sheetName val="кгп юниорки команда финал"/>
      <sheetName val="М игп."/>
      <sheetName val="ж игп"/>
      <sheetName val="юниоры игп (2)"/>
      <sheetName val="юниорки ИГП "/>
      <sheetName val="ж игп ф"/>
      <sheetName val="юниоры игп ф"/>
      <sheetName val="юниорки ИГП  ф"/>
      <sheetName val="муж скр "/>
      <sheetName val="жен скр "/>
      <sheetName val="юниоры скр "/>
      <sheetName val="юниорки скр "/>
      <sheetName val="муж  гр темпо "/>
      <sheetName val="жен  гр темпо "/>
      <sheetName val="юниоры гр темпо "/>
      <sheetName val="юниорки гр темпо"/>
      <sheetName val="Муж Выб  "/>
      <sheetName val="Жен выб"/>
      <sheetName val="юниоры выб "/>
      <sheetName val="юниорки выб "/>
      <sheetName val="муж омниум. темп "/>
      <sheetName val="жен омниум. темп "/>
      <sheetName val="юниоры омниум. темп "/>
      <sheetName val="юниорки омниум. темп "/>
      <sheetName val="Медисон гр юниоры"/>
      <sheetName val="Медисон гр юниорки"/>
      <sheetName val="медисон  старт юниоры"/>
      <sheetName val="медисон  старт юниорки"/>
      <sheetName val="Лист1"/>
      <sheetName val="гит 500 юниорки. (2)"/>
      <sheetName val="гит 500 юниоры. (2)"/>
      <sheetName val="гит 500 жен) (2)"/>
      <sheetName val="гит 500 муж (2)"/>
      <sheetName val="юниорки ст ком спринт (2)"/>
      <sheetName val="юниоры ст ком спринт (2)"/>
      <sheetName val="жен ст ком спринт"/>
      <sheetName val="муж ст ком спринт"/>
      <sheetName val="юниорки ст ком спринт финал (2)"/>
      <sheetName val="юниоры ст ком спринт финал (2)"/>
      <sheetName val="жен ст ком спринт финал"/>
      <sheetName val="муж ст ком спринт финал"/>
      <sheetName val="мн.г. муж. "/>
      <sheetName val="мн.г. муж.  (2)"/>
      <sheetName val="мн.г. юниоры"/>
      <sheetName val="мн.г. юниоры (2)"/>
      <sheetName val="мн.г. юниоры (3)"/>
      <sheetName val="мн.г. юниорки."/>
      <sheetName val="мн.г. юниорки. (2)"/>
      <sheetName val="муж 1 гр  (3)"/>
      <sheetName val="муж 2 гр  "/>
      <sheetName val="юниоры 1 гр  (5)"/>
      <sheetName val="юниоры 2 гр "/>
      <sheetName val="юниоры 3 гр "/>
      <sheetName val="юниорки 1 гр  "/>
      <sheetName val="юниорки 2 гр "/>
      <sheetName val="муж 1 гр  (2)"/>
      <sheetName val="юниоры 1 гр  (4)"/>
      <sheetName val="жен 1 гр "/>
      <sheetName val="юниорки 1 гр  (2)"/>
      <sheetName val="Ит юниорки."/>
      <sheetName val="Ит юниоры ."/>
      <sheetName val="Ит жен"/>
      <sheetName val="Ит муж"/>
      <sheetName val="Ит юниорки. (2)"/>
      <sheetName val="Ит юниоры . (2)"/>
      <sheetName val="Ит жен (2)"/>
      <sheetName val="Ит муж (2)"/>
      <sheetName val="юниорки Гст 500 сх"/>
      <sheetName val="юниоры Гст 500СХ"/>
      <sheetName val="250 см жен)"/>
      <sheetName val="250 см муж"/>
      <sheetName val="юниорки 500 гит.  (4)"/>
      <sheetName val="юниоры 500 гит.  (2)"/>
      <sheetName val="муж Гст"/>
      <sheetName val="жен Гст"/>
      <sheetName val="юниоры Гст"/>
      <sheetName val="юниорки Гст"/>
      <sheetName val="муж В (3)"/>
      <sheetName val=" юниоры В"/>
      <sheetName val=" юниорки В (2)"/>
      <sheetName val="муж 1000 (3)"/>
      <sheetName val="муж 1 гр  (4)"/>
      <sheetName val="юниоры 1 гр  (6)"/>
      <sheetName val="жен 1 гр  (2)"/>
      <sheetName val="юниорки 1 гр  (3)"/>
      <sheetName val="муж Гст (2)"/>
      <sheetName val="муж тех   (3)"/>
      <sheetName val="муж 1000 см"/>
      <sheetName val="Кейрин.табл юниоры"/>
      <sheetName val="муж 200 гит.  (2)"/>
      <sheetName val="жен 200 гит.  (3)"/>
      <sheetName val="юниоры 200 гит.  (4)"/>
      <sheetName val="юниорки 200 гит. "/>
      <sheetName val="муж 1 гр  (5)"/>
      <sheetName val="юниоры 1 гр  (7)"/>
      <sheetName val="жен 1 гр  (3)"/>
      <sheetName val="юниорки 1 гр  (4)"/>
      <sheetName val="мн.г. муж. 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791EB-1F56-4897-AF22-B13CACDD505B}">
  <sheetPr>
    <tabColor theme="2" tint="-0.249977111117893"/>
    <pageSetUpPr fitToPage="1"/>
  </sheetPr>
  <dimension ref="A1:AG74"/>
  <sheetViews>
    <sheetView tabSelected="1" topLeftCell="A13" zoomScale="70" zoomScaleNormal="70" workbookViewId="0">
      <selection activeCell="A38" sqref="A38:A43"/>
    </sheetView>
  </sheetViews>
  <sheetFormatPr defaultRowHeight="13.2" x14ac:dyDescent="0.25"/>
  <cols>
    <col min="2" max="2" width="8.33203125" customWidth="1"/>
    <col min="3" max="3" width="16.88671875" customWidth="1"/>
    <col min="4" max="4" width="24.33203125" customWidth="1"/>
    <col min="5" max="5" width="17.21875" customWidth="1"/>
    <col min="6" max="6" width="14.44140625" customWidth="1"/>
    <col min="7" max="7" width="29.6640625" customWidth="1"/>
    <col min="8" max="25" width="6.88671875" customWidth="1"/>
    <col min="26" max="26" width="9.88671875" customWidth="1"/>
    <col min="27" max="28" width="10.33203125" customWidth="1"/>
    <col min="29" max="29" width="10.88671875" customWidth="1"/>
    <col min="31" max="31" width="12.5546875" customWidth="1"/>
    <col min="34" max="60" width="3.6640625" customWidth="1"/>
    <col min="258" max="258" width="8.33203125" customWidth="1"/>
    <col min="259" max="259" width="16.88671875" customWidth="1"/>
    <col min="260" max="260" width="24.33203125" customWidth="1"/>
    <col min="261" max="261" width="17.21875" customWidth="1"/>
    <col min="262" max="262" width="14.44140625" customWidth="1"/>
    <col min="263" max="263" width="29.6640625" customWidth="1"/>
    <col min="264" max="281" width="6.88671875" customWidth="1"/>
    <col min="282" max="282" width="9.88671875" customWidth="1"/>
    <col min="283" max="284" width="10.33203125" customWidth="1"/>
    <col min="285" max="285" width="10.88671875" customWidth="1"/>
    <col min="287" max="287" width="12.5546875" customWidth="1"/>
    <col min="290" max="316" width="3.6640625" customWidth="1"/>
    <col min="514" max="514" width="8.33203125" customWidth="1"/>
    <col min="515" max="515" width="16.88671875" customWidth="1"/>
    <col min="516" max="516" width="24.33203125" customWidth="1"/>
    <col min="517" max="517" width="17.21875" customWidth="1"/>
    <col min="518" max="518" width="14.44140625" customWidth="1"/>
    <col min="519" max="519" width="29.6640625" customWidth="1"/>
    <col min="520" max="537" width="6.88671875" customWidth="1"/>
    <col min="538" max="538" width="9.88671875" customWidth="1"/>
    <col min="539" max="540" width="10.33203125" customWidth="1"/>
    <col min="541" max="541" width="10.88671875" customWidth="1"/>
    <col min="543" max="543" width="12.5546875" customWidth="1"/>
    <col min="546" max="572" width="3.6640625" customWidth="1"/>
    <col min="770" max="770" width="8.33203125" customWidth="1"/>
    <col min="771" max="771" width="16.88671875" customWidth="1"/>
    <col min="772" max="772" width="24.33203125" customWidth="1"/>
    <col min="773" max="773" width="17.21875" customWidth="1"/>
    <col min="774" max="774" width="14.44140625" customWidth="1"/>
    <col min="775" max="775" width="29.6640625" customWidth="1"/>
    <col min="776" max="793" width="6.88671875" customWidth="1"/>
    <col min="794" max="794" width="9.88671875" customWidth="1"/>
    <col min="795" max="796" width="10.33203125" customWidth="1"/>
    <col min="797" max="797" width="10.88671875" customWidth="1"/>
    <col min="799" max="799" width="12.5546875" customWidth="1"/>
    <col min="802" max="828" width="3.6640625" customWidth="1"/>
    <col min="1026" max="1026" width="8.33203125" customWidth="1"/>
    <col min="1027" max="1027" width="16.88671875" customWidth="1"/>
    <col min="1028" max="1028" width="24.33203125" customWidth="1"/>
    <col min="1029" max="1029" width="17.21875" customWidth="1"/>
    <col min="1030" max="1030" width="14.44140625" customWidth="1"/>
    <col min="1031" max="1031" width="29.6640625" customWidth="1"/>
    <col min="1032" max="1049" width="6.88671875" customWidth="1"/>
    <col min="1050" max="1050" width="9.88671875" customWidth="1"/>
    <col min="1051" max="1052" width="10.33203125" customWidth="1"/>
    <col min="1053" max="1053" width="10.88671875" customWidth="1"/>
    <col min="1055" max="1055" width="12.5546875" customWidth="1"/>
    <col min="1058" max="1084" width="3.6640625" customWidth="1"/>
    <col min="1282" max="1282" width="8.33203125" customWidth="1"/>
    <col min="1283" max="1283" width="16.88671875" customWidth="1"/>
    <col min="1284" max="1284" width="24.33203125" customWidth="1"/>
    <col min="1285" max="1285" width="17.21875" customWidth="1"/>
    <col min="1286" max="1286" width="14.44140625" customWidth="1"/>
    <col min="1287" max="1287" width="29.6640625" customWidth="1"/>
    <col min="1288" max="1305" width="6.88671875" customWidth="1"/>
    <col min="1306" max="1306" width="9.88671875" customWidth="1"/>
    <col min="1307" max="1308" width="10.33203125" customWidth="1"/>
    <col min="1309" max="1309" width="10.88671875" customWidth="1"/>
    <col min="1311" max="1311" width="12.5546875" customWidth="1"/>
    <col min="1314" max="1340" width="3.6640625" customWidth="1"/>
    <col min="1538" max="1538" width="8.33203125" customWidth="1"/>
    <col min="1539" max="1539" width="16.88671875" customWidth="1"/>
    <col min="1540" max="1540" width="24.33203125" customWidth="1"/>
    <col min="1541" max="1541" width="17.21875" customWidth="1"/>
    <col min="1542" max="1542" width="14.44140625" customWidth="1"/>
    <col min="1543" max="1543" width="29.6640625" customWidth="1"/>
    <col min="1544" max="1561" width="6.88671875" customWidth="1"/>
    <col min="1562" max="1562" width="9.88671875" customWidth="1"/>
    <col min="1563" max="1564" width="10.33203125" customWidth="1"/>
    <col min="1565" max="1565" width="10.88671875" customWidth="1"/>
    <col min="1567" max="1567" width="12.5546875" customWidth="1"/>
    <col min="1570" max="1596" width="3.6640625" customWidth="1"/>
    <col min="1794" max="1794" width="8.33203125" customWidth="1"/>
    <col min="1795" max="1795" width="16.88671875" customWidth="1"/>
    <col min="1796" max="1796" width="24.33203125" customWidth="1"/>
    <col min="1797" max="1797" width="17.21875" customWidth="1"/>
    <col min="1798" max="1798" width="14.44140625" customWidth="1"/>
    <col min="1799" max="1799" width="29.6640625" customWidth="1"/>
    <col min="1800" max="1817" width="6.88671875" customWidth="1"/>
    <col min="1818" max="1818" width="9.88671875" customWidth="1"/>
    <col min="1819" max="1820" width="10.33203125" customWidth="1"/>
    <col min="1821" max="1821" width="10.88671875" customWidth="1"/>
    <col min="1823" max="1823" width="12.5546875" customWidth="1"/>
    <col min="1826" max="1852" width="3.6640625" customWidth="1"/>
    <col min="2050" max="2050" width="8.33203125" customWidth="1"/>
    <col min="2051" max="2051" width="16.88671875" customWidth="1"/>
    <col min="2052" max="2052" width="24.33203125" customWidth="1"/>
    <col min="2053" max="2053" width="17.21875" customWidth="1"/>
    <col min="2054" max="2054" width="14.44140625" customWidth="1"/>
    <col min="2055" max="2055" width="29.6640625" customWidth="1"/>
    <col min="2056" max="2073" width="6.88671875" customWidth="1"/>
    <col min="2074" max="2074" width="9.88671875" customWidth="1"/>
    <col min="2075" max="2076" width="10.33203125" customWidth="1"/>
    <col min="2077" max="2077" width="10.88671875" customWidth="1"/>
    <col min="2079" max="2079" width="12.5546875" customWidth="1"/>
    <col min="2082" max="2108" width="3.6640625" customWidth="1"/>
    <col min="2306" max="2306" width="8.33203125" customWidth="1"/>
    <col min="2307" max="2307" width="16.88671875" customWidth="1"/>
    <col min="2308" max="2308" width="24.33203125" customWidth="1"/>
    <col min="2309" max="2309" width="17.21875" customWidth="1"/>
    <col min="2310" max="2310" width="14.44140625" customWidth="1"/>
    <col min="2311" max="2311" width="29.6640625" customWidth="1"/>
    <col min="2312" max="2329" width="6.88671875" customWidth="1"/>
    <col min="2330" max="2330" width="9.88671875" customWidth="1"/>
    <col min="2331" max="2332" width="10.33203125" customWidth="1"/>
    <col min="2333" max="2333" width="10.88671875" customWidth="1"/>
    <col min="2335" max="2335" width="12.5546875" customWidth="1"/>
    <col min="2338" max="2364" width="3.6640625" customWidth="1"/>
    <col min="2562" max="2562" width="8.33203125" customWidth="1"/>
    <col min="2563" max="2563" width="16.88671875" customWidth="1"/>
    <col min="2564" max="2564" width="24.33203125" customWidth="1"/>
    <col min="2565" max="2565" width="17.21875" customWidth="1"/>
    <col min="2566" max="2566" width="14.44140625" customWidth="1"/>
    <col min="2567" max="2567" width="29.6640625" customWidth="1"/>
    <col min="2568" max="2585" width="6.88671875" customWidth="1"/>
    <col min="2586" max="2586" width="9.88671875" customWidth="1"/>
    <col min="2587" max="2588" width="10.33203125" customWidth="1"/>
    <col min="2589" max="2589" width="10.88671875" customWidth="1"/>
    <col min="2591" max="2591" width="12.5546875" customWidth="1"/>
    <col min="2594" max="2620" width="3.6640625" customWidth="1"/>
    <col min="2818" max="2818" width="8.33203125" customWidth="1"/>
    <col min="2819" max="2819" width="16.88671875" customWidth="1"/>
    <col min="2820" max="2820" width="24.33203125" customWidth="1"/>
    <col min="2821" max="2821" width="17.21875" customWidth="1"/>
    <col min="2822" max="2822" width="14.44140625" customWidth="1"/>
    <col min="2823" max="2823" width="29.6640625" customWidth="1"/>
    <col min="2824" max="2841" width="6.88671875" customWidth="1"/>
    <col min="2842" max="2842" width="9.88671875" customWidth="1"/>
    <col min="2843" max="2844" width="10.33203125" customWidth="1"/>
    <col min="2845" max="2845" width="10.88671875" customWidth="1"/>
    <col min="2847" max="2847" width="12.5546875" customWidth="1"/>
    <col min="2850" max="2876" width="3.6640625" customWidth="1"/>
    <col min="3074" max="3074" width="8.33203125" customWidth="1"/>
    <col min="3075" max="3075" width="16.88671875" customWidth="1"/>
    <col min="3076" max="3076" width="24.33203125" customWidth="1"/>
    <col min="3077" max="3077" width="17.21875" customWidth="1"/>
    <col min="3078" max="3078" width="14.44140625" customWidth="1"/>
    <col min="3079" max="3079" width="29.6640625" customWidth="1"/>
    <col min="3080" max="3097" width="6.88671875" customWidth="1"/>
    <col min="3098" max="3098" width="9.88671875" customWidth="1"/>
    <col min="3099" max="3100" width="10.33203125" customWidth="1"/>
    <col min="3101" max="3101" width="10.88671875" customWidth="1"/>
    <col min="3103" max="3103" width="12.5546875" customWidth="1"/>
    <col min="3106" max="3132" width="3.6640625" customWidth="1"/>
    <col min="3330" max="3330" width="8.33203125" customWidth="1"/>
    <col min="3331" max="3331" width="16.88671875" customWidth="1"/>
    <col min="3332" max="3332" width="24.33203125" customWidth="1"/>
    <col min="3333" max="3333" width="17.21875" customWidth="1"/>
    <col min="3334" max="3334" width="14.44140625" customWidth="1"/>
    <col min="3335" max="3335" width="29.6640625" customWidth="1"/>
    <col min="3336" max="3353" width="6.88671875" customWidth="1"/>
    <col min="3354" max="3354" width="9.88671875" customWidth="1"/>
    <col min="3355" max="3356" width="10.33203125" customWidth="1"/>
    <col min="3357" max="3357" width="10.88671875" customWidth="1"/>
    <col min="3359" max="3359" width="12.5546875" customWidth="1"/>
    <col min="3362" max="3388" width="3.6640625" customWidth="1"/>
    <col min="3586" max="3586" width="8.33203125" customWidth="1"/>
    <col min="3587" max="3587" width="16.88671875" customWidth="1"/>
    <col min="3588" max="3588" width="24.33203125" customWidth="1"/>
    <col min="3589" max="3589" width="17.21875" customWidth="1"/>
    <col min="3590" max="3590" width="14.44140625" customWidth="1"/>
    <col min="3591" max="3591" width="29.6640625" customWidth="1"/>
    <col min="3592" max="3609" width="6.88671875" customWidth="1"/>
    <col min="3610" max="3610" width="9.88671875" customWidth="1"/>
    <col min="3611" max="3612" width="10.33203125" customWidth="1"/>
    <col min="3613" max="3613" width="10.88671875" customWidth="1"/>
    <col min="3615" max="3615" width="12.5546875" customWidth="1"/>
    <col min="3618" max="3644" width="3.6640625" customWidth="1"/>
    <col min="3842" max="3842" width="8.33203125" customWidth="1"/>
    <col min="3843" max="3843" width="16.88671875" customWidth="1"/>
    <col min="3844" max="3844" width="24.33203125" customWidth="1"/>
    <col min="3845" max="3845" width="17.21875" customWidth="1"/>
    <col min="3846" max="3846" width="14.44140625" customWidth="1"/>
    <col min="3847" max="3847" width="29.6640625" customWidth="1"/>
    <col min="3848" max="3865" width="6.88671875" customWidth="1"/>
    <col min="3866" max="3866" width="9.88671875" customWidth="1"/>
    <col min="3867" max="3868" width="10.33203125" customWidth="1"/>
    <col min="3869" max="3869" width="10.88671875" customWidth="1"/>
    <col min="3871" max="3871" width="12.5546875" customWidth="1"/>
    <col min="3874" max="3900" width="3.6640625" customWidth="1"/>
    <col min="4098" max="4098" width="8.33203125" customWidth="1"/>
    <col min="4099" max="4099" width="16.88671875" customWidth="1"/>
    <col min="4100" max="4100" width="24.33203125" customWidth="1"/>
    <col min="4101" max="4101" width="17.21875" customWidth="1"/>
    <col min="4102" max="4102" width="14.44140625" customWidth="1"/>
    <col min="4103" max="4103" width="29.6640625" customWidth="1"/>
    <col min="4104" max="4121" width="6.88671875" customWidth="1"/>
    <col min="4122" max="4122" width="9.88671875" customWidth="1"/>
    <col min="4123" max="4124" width="10.33203125" customWidth="1"/>
    <col min="4125" max="4125" width="10.88671875" customWidth="1"/>
    <col min="4127" max="4127" width="12.5546875" customWidth="1"/>
    <col min="4130" max="4156" width="3.6640625" customWidth="1"/>
    <col min="4354" max="4354" width="8.33203125" customWidth="1"/>
    <col min="4355" max="4355" width="16.88671875" customWidth="1"/>
    <col min="4356" max="4356" width="24.33203125" customWidth="1"/>
    <col min="4357" max="4357" width="17.21875" customWidth="1"/>
    <col min="4358" max="4358" width="14.44140625" customWidth="1"/>
    <col min="4359" max="4359" width="29.6640625" customWidth="1"/>
    <col min="4360" max="4377" width="6.88671875" customWidth="1"/>
    <col min="4378" max="4378" width="9.88671875" customWidth="1"/>
    <col min="4379" max="4380" width="10.33203125" customWidth="1"/>
    <col min="4381" max="4381" width="10.88671875" customWidth="1"/>
    <col min="4383" max="4383" width="12.5546875" customWidth="1"/>
    <col min="4386" max="4412" width="3.6640625" customWidth="1"/>
    <col min="4610" max="4610" width="8.33203125" customWidth="1"/>
    <col min="4611" max="4611" width="16.88671875" customWidth="1"/>
    <col min="4612" max="4612" width="24.33203125" customWidth="1"/>
    <col min="4613" max="4613" width="17.21875" customWidth="1"/>
    <col min="4614" max="4614" width="14.44140625" customWidth="1"/>
    <col min="4615" max="4615" width="29.6640625" customWidth="1"/>
    <col min="4616" max="4633" width="6.88671875" customWidth="1"/>
    <col min="4634" max="4634" width="9.88671875" customWidth="1"/>
    <col min="4635" max="4636" width="10.33203125" customWidth="1"/>
    <col min="4637" max="4637" width="10.88671875" customWidth="1"/>
    <col min="4639" max="4639" width="12.5546875" customWidth="1"/>
    <col min="4642" max="4668" width="3.6640625" customWidth="1"/>
    <col min="4866" max="4866" width="8.33203125" customWidth="1"/>
    <col min="4867" max="4867" width="16.88671875" customWidth="1"/>
    <col min="4868" max="4868" width="24.33203125" customWidth="1"/>
    <col min="4869" max="4869" width="17.21875" customWidth="1"/>
    <col min="4870" max="4870" width="14.44140625" customWidth="1"/>
    <col min="4871" max="4871" width="29.6640625" customWidth="1"/>
    <col min="4872" max="4889" width="6.88671875" customWidth="1"/>
    <col min="4890" max="4890" width="9.88671875" customWidth="1"/>
    <col min="4891" max="4892" width="10.33203125" customWidth="1"/>
    <col min="4893" max="4893" width="10.88671875" customWidth="1"/>
    <col min="4895" max="4895" width="12.5546875" customWidth="1"/>
    <col min="4898" max="4924" width="3.6640625" customWidth="1"/>
    <col min="5122" max="5122" width="8.33203125" customWidth="1"/>
    <col min="5123" max="5123" width="16.88671875" customWidth="1"/>
    <col min="5124" max="5124" width="24.33203125" customWidth="1"/>
    <col min="5125" max="5125" width="17.21875" customWidth="1"/>
    <col min="5126" max="5126" width="14.44140625" customWidth="1"/>
    <col min="5127" max="5127" width="29.6640625" customWidth="1"/>
    <col min="5128" max="5145" width="6.88671875" customWidth="1"/>
    <col min="5146" max="5146" width="9.88671875" customWidth="1"/>
    <col min="5147" max="5148" width="10.33203125" customWidth="1"/>
    <col min="5149" max="5149" width="10.88671875" customWidth="1"/>
    <col min="5151" max="5151" width="12.5546875" customWidth="1"/>
    <col min="5154" max="5180" width="3.6640625" customWidth="1"/>
    <col min="5378" max="5378" width="8.33203125" customWidth="1"/>
    <col min="5379" max="5379" width="16.88671875" customWidth="1"/>
    <col min="5380" max="5380" width="24.33203125" customWidth="1"/>
    <col min="5381" max="5381" width="17.21875" customWidth="1"/>
    <col min="5382" max="5382" width="14.44140625" customWidth="1"/>
    <col min="5383" max="5383" width="29.6640625" customWidth="1"/>
    <col min="5384" max="5401" width="6.88671875" customWidth="1"/>
    <col min="5402" max="5402" width="9.88671875" customWidth="1"/>
    <col min="5403" max="5404" width="10.33203125" customWidth="1"/>
    <col min="5405" max="5405" width="10.88671875" customWidth="1"/>
    <col min="5407" max="5407" width="12.5546875" customWidth="1"/>
    <col min="5410" max="5436" width="3.6640625" customWidth="1"/>
    <col min="5634" max="5634" width="8.33203125" customWidth="1"/>
    <col min="5635" max="5635" width="16.88671875" customWidth="1"/>
    <col min="5636" max="5636" width="24.33203125" customWidth="1"/>
    <col min="5637" max="5637" width="17.21875" customWidth="1"/>
    <col min="5638" max="5638" width="14.44140625" customWidth="1"/>
    <col min="5639" max="5639" width="29.6640625" customWidth="1"/>
    <col min="5640" max="5657" width="6.88671875" customWidth="1"/>
    <col min="5658" max="5658" width="9.88671875" customWidth="1"/>
    <col min="5659" max="5660" width="10.33203125" customWidth="1"/>
    <col min="5661" max="5661" width="10.88671875" customWidth="1"/>
    <col min="5663" max="5663" width="12.5546875" customWidth="1"/>
    <col min="5666" max="5692" width="3.6640625" customWidth="1"/>
    <col min="5890" max="5890" width="8.33203125" customWidth="1"/>
    <col min="5891" max="5891" width="16.88671875" customWidth="1"/>
    <col min="5892" max="5892" width="24.33203125" customWidth="1"/>
    <col min="5893" max="5893" width="17.21875" customWidth="1"/>
    <col min="5894" max="5894" width="14.44140625" customWidth="1"/>
    <col min="5895" max="5895" width="29.6640625" customWidth="1"/>
    <col min="5896" max="5913" width="6.88671875" customWidth="1"/>
    <col min="5914" max="5914" width="9.88671875" customWidth="1"/>
    <col min="5915" max="5916" width="10.33203125" customWidth="1"/>
    <col min="5917" max="5917" width="10.88671875" customWidth="1"/>
    <col min="5919" max="5919" width="12.5546875" customWidth="1"/>
    <col min="5922" max="5948" width="3.6640625" customWidth="1"/>
    <col min="6146" max="6146" width="8.33203125" customWidth="1"/>
    <col min="6147" max="6147" width="16.88671875" customWidth="1"/>
    <col min="6148" max="6148" width="24.33203125" customWidth="1"/>
    <col min="6149" max="6149" width="17.21875" customWidth="1"/>
    <col min="6150" max="6150" width="14.44140625" customWidth="1"/>
    <col min="6151" max="6151" width="29.6640625" customWidth="1"/>
    <col min="6152" max="6169" width="6.88671875" customWidth="1"/>
    <col min="6170" max="6170" width="9.88671875" customWidth="1"/>
    <col min="6171" max="6172" width="10.33203125" customWidth="1"/>
    <col min="6173" max="6173" width="10.88671875" customWidth="1"/>
    <col min="6175" max="6175" width="12.5546875" customWidth="1"/>
    <col min="6178" max="6204" width="3.6640625" customWidth="1"/>
    <col min="6402" max="6402" width="8.33203125" customWidth="1"/>
    <col min="6403" max="6403" width="16.88671875" customWidth="1"/>
    <col min="6404" max="6404" width="24.33203125" customWidth="1"/>
    <col min="6405" max="6405" width="17.21875" customWidth="1"/>
    <col min="6406" max="6406" width="14.44140625" customWidth="1"/>
    <col min="6407" max="6407" width="29.6640625" customWidth="1"/>
    <col min="6408" max="6425" width="6.88671875" customWidth="1"/>
    <col min="6426" max="6426" width="9.88671875" customWidth="1"/>
    <col min="6427" max="6428" width="10.33203125" customWidth="1"/>
    <col min="6429" max="6429" width="10.88671875" customWidth="1"/>
    <col min="6431" max="6431" width="12.5546875" customWidth="1"/>
    <col min="6434" max="6460" width="3.6640625" customWidth="1"/>
    <col min="6658" max="6658" width="8.33203125" customWidth="1"/>
    <col min="6659" max="6659" width="16.88671875" customWidth="1"/>
    <col min="6660" max="6660" width="24.33203125" customWidth="1"/>
    <col min="6661" max="6661" width="17.21875" customWidth="1"/>
    <col min="6662" max="6662" width="14.44140625" customWidth="1"/>
    <col min="6663" max="6663" width="29.6640625" customWidth="1"/>
    <col min="6664" max="6681" width="6.88671875" customWidth="1"/>
    <col min="6682" max="6682" width="9.88671875" customWidth="1"/>
    <col min="6683" max="6684" width="10.33203125" customWidth="1"/>
    <col min="6685" max="6685" width="10.88671875" customWidth="1"/>
    <col min="6687" max="6687" width="12.5546875" customWidth="1"/>
    <col min="6690" max="6716" width="3.6640625" customWidth="1"/>
    <col min="6914" max="6914" width="8.33203125" customWidth="1"/>
    <col min="6915" max="6915" width="16.88671875" customWidth="1"/>
    <col min="6916" max="6916" width="24.33203125" customWidth="1"/>
    <col min="6917" max="6917" width="17.21875" customWidth="1"/>
    <col min="6918" max="6918" width="14.44140625" customWidth="1"/>
    <col min="6919" max="6919" width="29.6640625" customWidth="1"/>
    <col min="6920" max="6937" width="6.88671875" customWidth="1"/>
    <col min="6938" max="6938" width="9.88671875" customWidth="1"/>
    <col min="6939" max="6940" width="10.33203125" customWidth="1"/>
    <col min="6941" max="6941" width="10.88671875" customWidth="1"/>
    <col min="6943" max="6943" width="12.5546875" customWidth="1"/>
    <col min="6946" max="6972" width="3.6640625" customWidth="1"/>
    <col min="7170" max="7170" width="8.33203125" customWidth="1"/>
    <col min="7171" max="7171" width="16.88671875" customWidth="1"/>
    <col min="7172" max="7172" width="24.33203125" customWidth="1"/>
    <col min="7173" max="7173" width="17.21875" customWidth="1"/>
    <col min="7174" max="7174" width="14.44140625" customWidth="1"/>
    <col min="7175" max="7175" width="29.6640625" customWidth="1"/>
    <col min="7176" max="7193" width="6.88671875" customWidth="1"/>
    <col min="7194" max="7194" width="9.88671875" customWidth="1"/>
    <col min="7195" max="7196" width="10.33203125" customWidth="1"/>
    <col min="7197" max="7197" width="10.88671875" customWidth="1"/>
    <col min="7199" max="7199" width="12.5546875" customWidth="1"/>
    <col min="7202" max="7228" width="3.6640625" customWidth="1"/>
    <col min="7426" max="7426" width="8.33203125" customWidth="1"/>
    <col min="7427" max="7427" width="16.88671875" customWidth="1"/>
    <col min="7428" max="7428" width="24.33203125" customWidth="1"/>
    <col min="7429" max="7429" width="17.21875" customWidth="1"/>
    <col min="7430" max="7430" width="14.44140625" customWidth="1"/>
    <col min="7431" max="7431" width="29.6640625" customWidth="1"/>
    <col min="7432" max="7449" width="6.88671875" customWidth="1"/>
    <col min="7450" max="7450" width="9.88671875" customWidth="1"/>
    <col min="7451" max="7452" width="10.33203125" customWidth="1"/>
    <col min="7453" max="7453" width="10.88671875" customWidth="1"/>
    <col min="7455" max="7455" width="12.5546875" customWidth="1"/>
    <col min="7458" max="7484" width="3.6640625" customWidth="1"/>
    <col min="7682" max="7682" width="8.33203125" customWidth="1"/>
    <col min="7683" max="7683" width="16.88671875" customWidth="1"/>
    <col min="7684" max="7684" width="24.33203125" customWidth="1"/>
    <col min="7685" max="7685" width="17.21875" customWidth="1"/>
    <col min="7686" max="7686" width="14.44140625" customWidth="1"/>
    <col min="7687" max="7687" width="29.6640625" customWidth="1"/>
    <col min="7688" max="7705" width="6.88671875" customWidth="1"/>
    <col min="7706" max="7706" width="9.88671875" customWidth="1"/>
    <col min="7707" max="7708" width="10.33203125" customWidth="1"/>
    <col min="7709" max="7709" width="10.88671875" customWidth="1"/>
    <col min="7711" max="7711" width="12.5546875" customWidth="1"/>
    <col min="7714" max="7740" width="3.6640625" customWidth="1"/>
    <col min="7938" max="7938" width="8.33203125" customWidth="1"/>
    <col min="7939" max="7939" width="16.88671875" customWidth="1"/>
    <col min="7940" max="7940" width="24.33203125" customWidth="1"/>
    <col min="7941" max="7941" width="17.21875" customWidth="1"/>
    <col min="7942" max="7942" width="14.44140625" customWidth="1"/>
    <col min="7943" max="7943" width="29.6640625" customWidth="1"/>
    <col min="7944" max="7961" width="6.88671875" customWidth="1"/>
    <col min="7962" max="7962" width="9.88671875" customWidth="1"/>
    <col min="7963" max="7964" width="10.33203125" customWidth="1"/>
    <col min="7965" max="7965" width="10.88671875" customWidth="1"/>
    <col min="7967" max="7967" width="12.5546875" customWidth="1"/>
    <col min="7970" max="7996" width="3.6640625" customWidth="1"/>
    <col min="8194" max="8194" width="8.33203125" customWidth="1"/>
    <col min="8195" max="8195" width="16.88671875" customWidth="1"/>
    <col min="8196" max="8196" width="24.33203125" customWidth="1"/>
    <col min="8197" max="8197" width="17.21875" customWidth="1"/>
    <col min="8198" max="8198" width="14.44140625" customWidth="1"/>
    <col min="8199" max="8199" width="29.6640625" customWidth="1"/>
    <col min="8200" max="8217" width="6.88671875" customWidth="1"/>
    <col min="8218" max="8218" width="9.88671875" customWidth="1"/>
    <col min="8219" max="8220" width="10.33203125" customWidth="1"/>
    <col min="8221" max="8221" width="10.88671875" customWidth="1"/>
    <col min="8223" max="8223" width="12.5546875" customWidth="1"/>
    <col min="8226" max="8252" width="3.6640625" customWidth="1"/>
    <col min="8450" max="8450" width="8.33203125" customWidth="1"/>
    <col min="8451" max="8451" width="16.88671875" customWidth="1"/>
    <col min="8452" max="8452" width="24.33203125" customWidth="1"/>
    <col min="8453" max="8453" width="17.21875" customWidth="1"/>
    <col min="8454" max="8454" width="14.44140625" customWidth="1"/>
    <col min="8455" max="8455" width="29.6640625" customWidth="1"/>
    <col min="8456" max="8473" width="6.88671875" customWidth="1"/>
    <col min="8474" max="8474" width="9.88671875" customWidth="1"/>
    <col min="8475" max="8476" width="10.33203125" customWidth="1"/>
    <col min="8477" max="8477" width="10.88671875" customWidth="1"/>
    <col min="8479" max="8479" width="12.5546875" customWidth="1"/>
    <col min="8482" max="8508" width="3.6640625" customWidth="1"/>
    <col min="8706" max="8706" width="8.33203125" customWidth="1"/>
    <col min="8707" max="8707" width="16.88671875" customWidth="1"/>
    <col min="8708" max="8708" width="24.33203125" customWidth="1"/>
    <col min="8709" max="8709" width="17.21875" customWidth="1"/>
    <col min="8710" max="8710" width="14.44140625" customWidth="1"/>
    <col min="8711" max="8711" width="29.6640625" customWidth="1"/>
    <col min="8712" max="8729" width="6.88671875" customWidth="1"/>
    <col min="8730" max="8730" width="9.88671875" customWidth="1"/>
    <col min="8731" max="8732" width="10.33203125" customWidth="1"/>
    <col min="8733" max="8733" width="10.88671875" customWidth="1"/>
    <col min="8735" max="8735" width="12.5546875" customWidth="1"/>
    <col min="8738" max="8764" width="3.6640625" customWidth="1"/>
    <col min="8962" max="8962" width="8.33203125" customWidth="1"/>
    <col min="8963" max="8963" width="16.88671875" customWidth="1"/>
    <col min="8964" max="8964" width="24.33203125" customWidth="1"/>
    <col min="8965" max="8965" width="17.21875" customWidth="1"/>
    <col min="8966" max="8966" width="14.44140625" customWidth="1"/>
    <col min="8967" max="8967" width="29.6640625" customWidth="1"/>
    <col min="8968" max="8985" width="6.88671875" customWidth="1"/>
    <col min="8986" max="8986" width="9.88671875" customWidth="1"/>
    <col min="8987" max="8988" width="10.33203125" customWidth="1"/>
    <col min="8989" max="8989" width="10.88671875" customWidth="1"/>
    <col min="8991" max="8991" width="12.5546875" customWidth="1"/>
    <col min="8994" max="9020" width="3.6640625" customWidth="1"/>
    <col min="9218" max="9218" width="8.33203125" customWidth="1"/>
    <col min="9219" max="9219" width="16.88671875" customWidth="1"/>
    <col min="9220" max="9220" width="24.33203125" customWidth="1"/>
    <col min="9221" max="9221" width="17.21875" customWidth="1"/>
    <col min="9222" max="9222" width="14.44140625" customWidth="1"/>
    <col min="9223" max="9223" width="29.6640625" customWidth="1"/>
    <col min="9224" max="9241" width="6.88671875" customWidth="1"/>
    <col min="9242" max="9242" width="9.88671875" customWidth="1"/>
    <col min="9243" max="9244" width="10.33203125" customWidth="1"/>
    <col min="9245" max="9245" width="10.88671875" customWidth="1"/>
    <col min="9247" max="9247" width="12.5546875" customWidth="1"/>
    <col min="9250" max="9276" width="3.6640625" customWidth="1"/>
    <col min="9474" max="9474" width="8.33203125" customWidth="1"/>
    <col min="9475" max="9475" width="16.88671875" customWidth="1"/>
    <col min="9476" max="9476" width="24.33203125" customWidth="1"/>
    <col min="9477" max="9477" width="17.21875" customWidth="1"/>
    <col min="9478" max="9478" width="14.44140625" customWidth="1"/>
    <col min="9479" max="9479" width="29.6640625" customWidth="1"/>
    <col min="9480" max="9497" width="6.88671875" customWidth="1"/>
    <col min="9498" max="9498" width="9.88671875" customWidth="1"/>
    <col min="9499" max="9500" width="10.33203125" customWidth="1"/>
    <col min="9501" max="9501" width="10.88671875" customWidth="1"/>
    <col min="9503" max="9503" width="12.5546875" customWidth="1"/>
    <col min="9506" max="9532" width="3.6640625" customWidth="1"/>
    <col min="9730" max="9730" width="8.33203125" customWidth="1"/>
    <col min="9731" max="9731" width="16.88671875" customWidth="1"/>
    <col min="9732" max="9732" width="24.33203125" customWidth="1"/>
    <col min="9733" max="9733" width="17.21875" customWidth="1"/>
    <col min="9734" max="9734" width="14.44140625" customWidth="1"/>
    <col min="9735" max="9735" width="29.6640625" customWidth="1"/>
    <col min="9736" max="9753" width="6.88671875" customWidth="1"/>
    <col min="9754" max="9754" width="9.88671875" customWidth="1"/>
    <col min="9755" max="9756" width="10.33203125" customWidth="1"/>
    <col min="9757" max="9757" width="10.88671875" customWidth="1"/>
    <col min="9759" max="9759" width="12.5546875" customWidth="1"/>
    <col min="9762" max="9788" width="3.6640625" customWidth="1"/>
    <col min="9986" max="9986" width="8.33203125" customWidth="1"/>
    <col min="9987" max="9987" width="16.88671875" customWidth="1"/>
    <col min="9988" max="9988" width="24.33203125" customWidth="1"/>
    <col min="9989" max="9989" width="17.21875" customWidth="1"/>
    <col min="9990" max="9990" width="14.44140625" customWidth="1"/>
    <col min="9991" max="9991" width="29.6640625" customWidth="1"/>
    <col min="9992" max="10009" width="6.88671875" customWidth="1"/>
    <col min="10010" max="10010" width="9.88671875" customWidth="1"/>
    <col min="10011" max="10012" width="10.33203125" customWidth="1"/>
    <col min="10013" max="10013" width="10.88671875" customWidth="1"/>
    <col min="10015" max="10015" width="12.5546875" customWidth="1"/>
    <col min="10018" max="10044" width="3.6640625" customWidth="1"/>
    <col min="10242" max="10242" width="8.33203125" customWidth="1"/>
    <col min="10243" max="10243" width="16.88671875" customWidth="1"/>
    <col min="10244" max="10244" width="24.33203125" customWidth="1"/>
    <col min="10245" max="10245" width="17.21875" customWidth="1"/>
    <col min="10246" max="10246" width="14.44140625" customWidth="1"/>
    <col min="10247" max="10247" width="29.6640625" customWidth="1"/>
    <col min="10248" max="10265" width="6.88671875" customWidth="1"/>
    <col min="10266" max="10266" width="9.88671875" customWidth="1"/>
    <col min="10267" max="10268" width="10.33203125" customWidth="1"/>
    <col min="10269" max="10269" width="10.88671875" customWidth="1"/>
    <col min="10271" max="10271" width="12.5546875" customWidth="1"/>
    <col min="10274" max="10300" width="3.6640625" customWidth="1"/>
    <col min="10498" max="10498" width="8.33203125" customWidth="1"/>
    <col min="10499" max="10499" width="16.88671875" customWidth="1"/>
    <col min="10500" max="10500" width="24.33203125" customWidth="1"/>
    <col min="10501" max="10501" width="17.21875" customWidth="1"/>
    <col min="10502" max="10502" width="14.44140625" customWidth="1"/>
    <col min="10503" max="10503" width="29.6640625" customWidth="1"/>
    <col min="10504" max="10521" width="6.88671875" customWidth="1"/>
    <col min="10522" max="10522" width="9.88671875" customWidth="1"/>
    <col min="10523" max="10524" width="10.33203125" customWidth="1"/>
    <col min="10525" max="10525" width="10.88671875" customWidth="1"/>
    <col min="10527" max="10527" width="12.5546875" customWidth="1"/>
    <col min="10530" max="10556" width="3.6640625" customWidth="1"/>
    <col min="10754" max="10754" width="8.33203125" customWidth="1"/>
    <col min="10755" max="10755" width="16.88671875" customWidth="1"/>
    <col min="10756" max="10756" width="24.33203125" customWidth="1"/>
    <col min="10757" max="10757" width="17.21875" customWidth="1"/>
    <col min="10758" max="10758" width="14.44140625" customWidth="1"/>
    <col min="10759" max="10759" width="29.6640625" customWidth="1"/>
    <col min="10760" max="10777" width="6.88671875" customWidth="1"/>
    <col min="10778" max="10778" width="9.88671875" customWidth="1"/>
    <col min="10779" max="10780" width="10.33203125" customWidth="1"/>
    <col min="10781" max="10781" width="10.88671875" customWidth="1"/>
    <col min="10783" max="10783" width="12.5546875" customWidth="1"/>
    <col min="10786" max="10812" width="3.6640625" customWidth="1"/>
    <col min="11010" max="11010" width="8.33203125" customWidth="1"/>
    <col min="11011" max="11011" width="16.88671875" customWidth="1"/>
    <col min="11012" max="11012" width="24.33203125" customWidth="1"/>
    <col min="11013" max="11013" width="17.21875" customWidth="1"/>
    <col min="11014" max="11014" width="14.44140625" customWidth="1"/>
    <col min="11015" max="11015" width="29.6640625" customWidth="1"/>
    <col min="11016" max="11033" width="6.88671875" customWidth="1"/>
    <col min="11034" max="11034" width="9.88671875" customWidth="1"/>
    <col min="11035" max="11036" width="10.33203125" customWidth="1"/>
    <col min="11037" max="11037" width="10.88671875" customWidth="1"/>
    <col min="11039" max="11039" width="12.5546875" customWidth="1"/>
    <col min="11042" max="11068" width="3.6640625" customWidth="1"/>
    <col min="11266" max="11266" width="8.33203125" customWidth="1"/>
    <col min="11267" max="11267" width="16.88671875" customWidth="1"/>
    <col min="11268" max="11268" width="24.33203125" customWidth="1"/>
    <col min="11269" max="11269" width="17.21875" customWidth="1"/>
    <col min="11270" max="11270" width="14.44140625" customWidth="1"/>
    <col min="11271" max="11271" width="29.6640625" customWidth="1"/>
    <col min="11272" max="11289" width="6.88671875" customWidth="1"/>
    <col min="11290" max="11290" width="9.88671875" customWidth="1"/>
    <col min="11291" max="11292" width="10.33203125" customWidth="1"/>
    <col min="11293" max="11293" width="10.88671875" customWidth="1"/>
    <col min="11295" max="11295" width="12.5546875" customWidth="1"/>
    <col min="11298" max="11324" width="3.6640625" customWidth="1"/>
    <col min="11522" max="11522" width="8.33203125" customWidth="1"/>
    <col min="11523" max="11523" width="16.88671875" customWidth="1"/>
    <col min="11524" max="11524" width="24.33203125" customWidth="1"/>
    <col min="11525" max="11525" width="17.21875" customWidth="1"/>
    <col min="11526" max="11526" width="14.44140625" customWidth="1"/>
    <col min="11527" max="11527" width="29.6640625" customWidth="1"/>
    <col min="11528" max="11545" width="6.88671875" customWidth="1"/>
    <col min="11546" max="11546" width="9.88671875" customWidth="1"/>
    <col min="11547" max="11548" width="10.33203125" customWidth="1"/>
    <col min="11549" max="11549" width="10.88671875" customWidth="1"/>
    <col min="11551" max="11551" width="12.5546875" customWidth="1"/>
    <col min="11554" max="11580" width="3.6640625" customWidth="1"/>
    <col min="11778" max="11778" width="8.33203125" customWidth="1"/>
    <col min="11779" max="11779" width="16.88671875" customWidth="1"/>
    <col min="11780" max="11780" width="24.33203125" customWidth="1"/>
    <col min="11781" max="11781" width="17.21875" customWidth="1"/>
    <col min="11782" max="11782" width="14.44140625" customWidth="1"/>
    <col min="11783" max="11783" width="29.6640625" customWidth="1"/>
    <col min="11784" max="11801" width="6.88671875" customWidth="1"/>
    <col min="11802" max="11802" width="9.88671875" customWidth="1"/>
    <col min="11803" max="11804" width="10.33203125" customWidth="1"/>
    <col min="11805" max="11805" width="10.88671875" customWidth="1"/>
    <col min="11807" max="11807" width="12.5546875" customWidth="1"/>
    <col min="11810" max="11836" width="3.6640625" customWidth="1"/>
    <col min="12034" max="12034" width="8.33203125" customWidth="1"/>
    <col min="12035" max="12035" width="16.88671875" customWidth="1"/>
    <col min="12036" max="12036" width="24.33203125" customWidth="1"/>
    <col min="12037" max="12037" width="17.21875" customWidth="1"/>
    <col min="12038" max="12038" width="14.44140625" customWidth="1"/>
    <col min="12039" max="12039" width="29.6640625" customWidth="1"/>
    <col min="12040" max="12057" width="6.88671875" customWidth="1"/>
    <col min="12058" max="12058" width="9.88671875" customWidth="1"/>
    <col min="12059" max="12060" width="10.33203125" customWidth="1"/>
    <col min="12061" max="12061" width="10.88671875" customWidth="1"/>
    <col min="12063" max="12063" width="12.5546875" customWidth="1"/>
    <col min="12066" max="12092" width="3.6640625" customWidth="1"/>
    <col min="12290" max="12290" width="8.33203125" customWidth="1"/>
    <col min="12291" max="12291" width="16.88671875" customWidth="1"/>
    <col min="12292" max="12292" width="24.33203125" customWidth="1"/>
    <col min="12293" max="12293" width="17.21875" customWidth="1"/>
    <col min="12294" max="12294" width="14.44140625" customWidth="1"/>
    <col min="12295" max="12295" width="29.6640625" customWidth="1"/>
    <col min="12296" max="12313" width="6.88671875" customWidth="1"/>
    <col min="12314" max="12314" width="9.88671875" customWidth="1"/>
    <col min="12315" max="12316" width="10.33203125" customWidth="1"/>
    <col min="12317" max="12317" width="10.88671875" customWidth="1"/>
    <col min="12319" max="12319" width="12.5546875" customWidth="1"/>
    <col min="12322" max="12348" width="3.6640625" customWidth="1"/>
    <col min="12546" max="12546" width="8.33203125" customWidth="1"/>
    <col min="12547" max="12547" width="16.88671875" customWidth="1"/>
    <col min="12548" max="12548" width="24.33203125" customWidth="1"/>
    <col min="12549" max="12549" width="17.21875" customWidth="1"/>
    <col min="12550" max="12550" width="14.44140625" customWidth="1"/>
    <col min="12551" max="12551" width="29.6640625" customWidth="1"/>
    <col min="12552" max="12569" width="6.88671875" customWidth="1"/>
    <col min="12570" max="12570" width="9.88671875" customWidth="1"/>
    <col min="12571" max="12572" width="10.33203125" customWidth="1"/>
    <col min="12573" max="12573" width="10.88671875" customWidth="1"/>
    <col min="12575" max="12575" width="12.5546875" customWidth="1"/>
    <col min="12578" max="12604" width="3.6640625" customWidth="1"/>
    <col min="12802" max="12802" width="8.33203125" customWidth="1"/>
    <col min="12803" max="12803" width="16.88671875" customWidth="1"/>
    <col min="12804" max="12804" width="24.33203125" customWidth="1"/>
    <col min="12805" max="12805" width="17.21875" customWidth="1"/>
    <col min="12806" max="12806" width="14.44140625" customWidth="1"/>
    <col min="12807" max="12807" width="29.6640625" customWidth="1"/>
    <col min="12808" max="12825" width="6.88671875" customWidth="1"/>
    <col min="12826" max="12826" width="9.88671875" customWidth="1"/>
    <col min="12827" max="12828" width="10.33203125" customWidth="1"/>
    <col min="12829" max="12829" width="10.88671875" customWidth="1"/>
    <col min="12831" max="12831" width="12.5546875" customWidth="1"/>
    <col min="12834" max="12860" width="3.6640625" customWidth="1"/>
    <col min="13058" max="13058" width="8.33203125" customWidth="1"/>
    <col min="13059" max="13059" width="16.88671875" customWidth="1"/>
    <col min="13060" max="13060" width="24.33203125" customWidth="1"/>
    <col min="13061" max="13061" width="17.21875" customWidth="1"/>
    <col min="13062" max="13062" width="14.44140625" customWidth="1"/>
    <col min="13063" max="13063" width="29.6640625" customWidth="1"/>
    <col min="13064" max="13081" width="6.88671875" customWidth="1"/>
    <col min="13082" max="13082" width="9.88671875" customWidth="1"/>
    <col min="13083" max="13084" width="10.33203125" customWidth="1"/>
    <col min="13085" max="13085" width="10.88671875" customWidth="1"/>
    <col min="13087" max="13087" width="12.5546875" customWidth="1"/>
    <col min="13090" max="13116" width="3.6640625" customWidth="1"/>
    <col min="13314" max="13314" width="8.33203125" customWidth="1"/>
    <col min="13315" max="13315" width="16.88671875" customWidth="1"/>
    <col min="13316" max="13316" width="24.33203125" customWidth="1"/>
    <col min="13317" max="13317" width="17.21875" customWidth="1"/>
    <col min="13318" max="13318" width="14.44140625" customWidth="1"/>
    <col min="13319" max="13319" width="29.6640625" customWidth="1"/>
    <col min="13320" max="13337" width="6.88671875" customWidth="1"/>
    <col min="13338" max="13338" width="9.88671875" customWidth="1"/>
    <col min="13339" max="13340" width="10.33203125" customWidth="1"/>
    <col min="13341" max="13341" width="10.88671875" customWidth="1"/>
    <col min="13343" max="13343" width="12.5546875" customWidth="1"/>
    <col min="13346" max="13372" width="3.6640625" customWidth="1"/>
    <col min="13570" max="13570" width="8.33203125" customWidth="1"/>
    <col min="13571" max="13571" width="16.88671875" customWidth="1"/>
    <col min="13572" max="13572" width="24.33203125" customWidth="1"/>
    <col min="13573" max="13573" width="17.21875" customWidth="1"/>
    <col min="13574" max="13574" width="14.44140625" customWidth="1"/>
    <col min="13575" max="13575" width="29.6640625" customWidth="1"/>
    <col min="13576" max="13593" width="6.88671875" customWidth="1"/>
    <col min="13594" max="13594" width="9.88671875" customWidth="1"/>
    <col min="13595" max="13596" width="10.33203125" customWidth="1"/>
    <col min="13597" max="13597" width="10.88671875" customWidth="1"/>
    <col min="13599" max="13599" width="12.5546875" customWidth="1"/>
    <col min="13602" max="13628" width="3.6640625" customWidth="1"/>
    <col min="13826" max="13826" width="8.33203125" customWidth="1"/>
    <col min="13827" max="13827" width="16.88671875" customWidth="1"/>
    <col min="13828" max="13828" width="24.33203125" customWidth="1"/>
    <col min="13829" max="13829" width="17.21875" customWidth="1"/>
    <col min="13830" max="13830" width="14.44140625" customWidth="1"/>
    <col min="13831" max="13831" width="29.6640625" customWidth="1"/>
    <col min="13832" max="13849" width="6.88671875" customWidth="1"/>
    <col min="13850" max="13850" width="9.88671875" customWidth="1"/>
    <col min="13851" max="13852" width="10.33203125" customWidth="1"/>
    <col min="13853" max="13853" width="10.88671875" customWidth="1"/>
    <col min="13855" max="13855" width="12.5546875" customWidth="1"/>
    <col min="13858" max="13884" width="3.6640625" customWidth="1"/>
    <col min="14082" max="14082" width="8.33203125" customWidth="1"/>
    <col min="14083" max="14083" width="16.88671875" customWidth="1"/>
    <col min="14084" max="14084" width="24.33203125" customWidth="1"/>
    <col min="14085" max="14085" width="17.21875" customWidth="1"/>
    <col min="14086" max="14086" width="14.44140625" customWidth="1"/>
    <col min="14087" max="14087" width="29.6640625" customWidth="1"/>
    <col min="14088" max="14105" width="6.88671875" customWidth="1"/>
    <col min="14106" max="14106" width="9.88671875" customWidth="1"/>
    <col min="14107" max="14108" width="10.33203125" customWidth="1"/>
    <col min="14109" max="14109" width="10.88671875" customWidth="1"/>
    <col min="14111" max="14111" width="12.5546875" customWidth="1"/>
    <col min="14114" max="14140" width="3.6640625" customWidth="1"/>
    <col min="14338" max="14338" width="8.33203125" customWidth="1"/>
    <col min="14339" max="14339" width="16.88671875" customWidth="1"/>
    <col min="14340" max="14340" width="24.33203125" customWidth="1"/>
    <col min="14341" max="14341" width="17.21875" customWidth="1"/>
    <col min="14342" max="14342" width="14.44140625" customWidth="1"/>
    <col min="14343" max="14343" width="29.6640625" customWidth="1"/>
    <col min="14344" max="14361" width="6.88671875" customWidth="1"/>
    <col min="14362" max="14362" width="9.88671875" customWidth="1"/>
    <col min="14363" max="14364" width="10.33203125" customWidth="1"/>
    <col min="14365" max="14365" width="10.88671875" customWidth="1"/>
    <col min="14367" max="14367" width="12.5546875" customWidth="1"/>
    <col min="14370" max="14396" width="3.6640625" customWidth="1"/>
    <col min="14594" max="14594" width="8.33203125" customWidth="1"/>
    <col min="14595" max="14595" width="16.88671875" customWidth="1"/>
    <col min="14596" max="14596" width="24.33203125" customWidth="1"/>
    <col min="14597" max="14597" width="17.21875" customWidth="1"/>
    <col min="14598" max="14598" width="14.44140625" customWidth="1"/>
    <col min="14599" max="14599" width="29.6640625" customWidth="1"/>
    <col min="14600" max="14617" width="6.88671875" customWidth="1"/>
    <col min="14618" max="14618" width="9.88671875" customWidth="1"/>
    <col min="14619" max="14620" width="10.33203125" customWidth="1"/>
    <col min="14621" max="14621" width="10.88671875" customWidth="1"/>
    <col min="14623" max="14623" width="12.5546875" customWidth="1"/>
    <col min="14626" max="14652" width="3.6640625" customWidth="1"/>
    <col min="14850" max="14850" width="8.33203125" customWidth="1"/>
    <col min="14851" max="14851" width="16.88671875" customWidth="1"/>
    <col min="14852" max="14852" width="24.33203125" customWidth="1"/>
    <col min="14853" max="14853" width="17.21875" customWidth="1"/>
    <col min="14854" max="14854" width="14.44140625" customWidth="1"/>
    <col min="14855" max="14855" width="29.6640625" customWidth="1"/>
    <col min="14856" max="14873" width="6.88671875" customWidth="1"/>
    <col min="14874" max="14874" width="9.88671875" customWidth="1"/>
    <col min="14875" max="14876" width="10.33203125" customWidth="1"/>
    <col min="14877" max="14877" width="10.88671875" customWidth="1"/>
    <col min="14879" max="14879" width="12.5546875" customWidth="1"/>
    <col min="14882" max="14908" width="3.6640625" customWidth="1"/>
    <col min="15106" max="15106" width="8.33203125" customWidth="1"/>
    <col min="15107" max="15107" width="16.88671875" customWidth="1"/>
    <col min="15108" max="15108" width="24.33203125" customWidth="1"/>
    <col min="15109" max="15109" width="17.21875" customWidth="1"/>
    <col min="15110" max="15110" width="14.44140625" customWidth="1"/>
    <col min="15111" max="15111" width="29.6640625" customWidth="1"/>
    <col min="15112" max="15129" width="6.88671875" customWidth="1"/>
    <col min="15130" max="15130" width="9.88671875" customWidth="1"/>
    <col min="15131" max="15132" width="10.33203125" customWidth="1"/>
    <col min="15133" max="15133" width="10.88671875" customWidth="1"/>
    <col min="15135" max="15135" width="12.5546875" customWidth="1"/>
    <col min="15138" max="15164" width="3.6640625" customWidth="1"/>
    <col min="15362" max="15362" width="8.33203125" customWidth="1"/>
    <col min="15363" max="15363" width="16.88671875" customWidth="1"/>
    <col min="15364" max="15364" width="24.33203125" customWidth="1"/>
    <col min="15365" max="15365" width="17.21875" customWidth="1"/>
    <col min="15366" max="15366" width="14.44140625" customWidth="1"/>
    <col min="15367" max="15367" width="29.6640625" customWidth="1"/>
    <col min="15368" max="15385" width="6.88671875" customWidth="1"/>
    <col min="15386" max="15386" width="9.88671875" customWidth="1"/>
    <col min="15387" max="15388" width="10.33203125" customWidth="1"/>
    <col min="15389" max="15389" width="10.88671875" customWidth="1"/>
    <col min="15391" max="15391" width="12.5546875" customWidth="1"/>
    <col min="15394" max="15420" width="3.6640625" customWidth="1"/>
    <col min="15618" max="15618" width="8.33203125" customWidth="1"/>
    <col min="15619" max="15619" width="16.88671875" customWidth="1"/>
    <col min="15620" max="15620" width="24.33203125" customWidth="1"/>
    <col min="15621" max="15621" width="17.21875" customWidth="1"/>
    <col min="15622" max="15622" width="14.44140625" customWidth="1"/>
    <col min="15623" max="15623" width="29.6640625" customWidth="1"/>
    <col min="15624" max="15641" width="6.88671875" customWidth="1"/>
    <col min="15642" max="15642" width="9.88671875" customWidth="1"/>
    <col min="15643" max="15644" width="10.33203125" customWidth="1"/>
    <col min="15645" max="15645" width="10.88671875" customWidth="1"/>
    <col min="15647" max="15647" width="12.5546875" customWidth="1"/>
    <col min="15650" max="15676" width="3.6640625" customWidth="1"/>
    <col min="15874" max="15874" width="8.33203125" customWidth="1"/>
    <col min="15875" max="15875" width="16.88671875" customWidth="1"/>
    <col min="15876" max="15876" width="24.33203125" customWidth="1"/>
    <col min="15877" max="15877" width="17.21875" customWidth="1"/>
    <col min="15878" max="15878" width="14.44140625" customWidth="1"/>
    <col min="15879" max="15879" width="29.6640625" customWidth="1"/>
    <col min="15880" max="15897" width="6.88671875" customWidth="1"/>
    <col min="15898" max="15898" width="9.88671875" customWidth="1"/>
    <col min="15899" max="15900" width="10.33203125" customWidth="1"/>
    <col min="15901" max="15901" width="10.88671875" customWidth="1"/>
    <col min="15903" max="15903" width="12.5546875" customWidth="1"/>
    <col min="15906" max="15932" width="3.6640625" customWidth="1"/>
    <col min="16130" max="16130" width="8.33203125" customWidth="1"/>
    <col min="16131" max="16131" width="16.88671875" customWidth="1"/>
    <col min="16132" max="16132" width="24.33203125" customWidth="1"/>
    <col min="16133" max="16133" width="17.21875" customWidth="1"/>
    <col min="16134" max="16134" width="14.44140625" customWidth="1"/>
    <col min="16135" max="16135" width="29.6640625" customWidth="1"/>
    <col min="16136" max="16153" width="6.88671875" customWidth="1"/>
    <col min="16154" max="16154" width="9.88671875" customWidth="1"/>
    <col min="16155" max="16156" width="10.33203125" customWidth="1"/>
    <col min="16157" max="16157" width="10.88671875" customWidth="1"/>
    <col min="16159" max="16159" width="12.5546875" customWidth="1"/>
    <col min="16162" max="16188" width="3.6640625" customWidth="1"/>
  </cols>
  <sheetData>
    <row r="1" spans="1:33" ht="2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3" ht="25.2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3" ht="2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3" ht="8.4" customHeight="1" x14ac:dyDescent="0.25">
      <c r="A4" s="1"/>
      <c r="B4" s="1"/>
      <c r="C4" s="1"/>
      <c r="D4" s="1"/>
      <c r="E4" s="1"/>
      <c r="F4" s="1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1:33" ht="8.4" customHeight="1" x14ac:dyDescent="0.25">
      <c r="A5" s="3" t="s">
        <v>3</v>
      </c>
      <c r="B5" s="3"/>
      <c r="C5" s="3"/>
      <c r="D5" s="3"/>
      <c r="E5" s="3"/>
      <c r="F5" s="3"/>
      <c r="G5" s="3"/>
      <c r="H5" s="3"/>
      <c r="I5" s="3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3" ht="25.8" x14ac:dyDescent="0.25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3" ht="25.8" x14ac:dyDescent="0.25">
      <c r="A7" s="4" t="s">
        <v>5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3" ht="6" customHeight="1" thickBot="1" x14ac:dyDescent="0.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</row>
    <row r="9" spans="1:33" ht="18.600000000000001" thickTop="1" x14ac:dyDescent="0.25">
      <c r="A9" s="6" t="s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8"/>
    </row>
    <row r="10" spans="1:33" ht="15.6" x14ac:dyDescent="0.25">
      <c r="A10" s="9" t="s">
        <v>7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1"/>
    </row>
    <row r="11" spans="1:33" ht="15.6" x14ac:dyDescent="0.25">
      <c r="A11" s="12" t="s">
        <v>8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4"/>
    </row>
    <row r="12" spans="1:33" ht="13.8" x14ac:dyDescent="0.25">
      <c r="A12" s="15" t="s">
        <v>3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7"/>
    </row>
    <row r="13" spans="1:33" ht="14.4" x14ac:dyDescent="0.25">
      <c r="A13" s="18" t="s">
        <v>9</v>
      </c>
      <c r="B13" s="19"/>
      <c r="C13" s="19"/>
      <c r="D13" s="19"/>
      <c r="E13" s="20"/>
      <c r="F13" s="21"/>
      <c r="G13" s="22" t="s">
        <v>10</v>
      </c>
      <c r="H13" s="23">
        <v>2.550173611111111E-2</v>
      </c>
      <c r="I13" s="23"/>
      <c r="J13" s="23"/>
      <c r="K13" s="24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6"/>
      <c r="AB13" s="27"/>
      <c r="AC13" s="28"/>
      <c r="AD13" s="29"/>
      <c r="AE13" s="30" t="s">
        <v>11</v>
      </c>
      <c r="AG13">
        <v>90</v>
      </c>
    </row>
    <row r="14" spans="1:33" ht="14.4" x14ac:dyDescent="0.25">
      <c r="A14" s="31" t="s">
        <v>12</v>
      </c>
      <c r="B14" s="32"/>
      <c r="C14" s="32"/>
      <c r="D14" s="32"/>
      <c r="E14" s="33"/>
      <c r="F14" s="34"/>
      <c r="G14" s="35" t="s">
        <v>13</v>
      </c>
      <c r="H14" s="36">
        <f>AG13*0.333/(HOUR(H13)+MINUTE(H13)/60+SECOND(H13)/3600)</f>
        <v>48.975034044484801</v>
      </c>
      <c r="I14" s="36"/>
      <c r="J14" s="37"/>
      <c r="K14" s="38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40"/>
      <c r="AB14" s="41"/>
      <c r="AC14" s="42"/>
      <c r="AD14" s="43"/>
      <c r="AE14" s="44" t="s">
        <v>14</v>
      </c>
    </row>
    <row r="15" spans="1:33" ht="13.8" x14ac:dyDescent="0.25">
      <c r="A15" s="45" t="s">
        <v>15</v>
      </c>
      <c r="B15" s="46"/>
      <c r="C15" s="46"/>
      <c r="D15" s="46"/>
      <c r="E15" s="46"/>
      <c r="F15" s="46"/>
      <c r="G15" s="47"/>
      <c r="H15" s="48" t="s">
        <v>16</v>
      </c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50"/>
    </row>
    <row r="16" spans="1:33" ht="13.8" x14ac:dyDescent="0.25">
      <c r="A16" s="51" t="s">
        <v>17</v>
      </c>
      <c r="B16" s="52"/>
      <c r="C16" s="52"/>
      <c r="D16" s="53"/>
      <c r="E16" s="54" t="s">
        <v>3</v>
      </c>
      <c r="F16" s="53"/>
      <c r="G16" s="55" t="s">
        <v>18</v>
      </c>
      <c r="H16" s="56" t="s">
        <v>19</v>
      </c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8"/>
    </row>
    <row r="17" spans="1:31" ht="13.8" x14ac:dyDescent="0.25">
      <c r="A17" s="51" t="s">
        <v>20</v>
      </c>
      <c r="B17" s="52"/>
      <c r="C17" s="52"/>
      <c r="D17" s="55"/>
      <c r="E17" s="59"/>
      <c r="F17" s="53"/>
      <c r="G17" s="55" t="s">
        <v>21</v>
      </c>
      <c r="H17" s="56" t="s">
        <v>22</v>
      </c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8"/>
    </row>
    <row r="18" spans="1:31" ht="13.8" x14ac:dyDescent="0.25">
      <c r="A18" s="51" t="s">
        <v>23</v>
      </c>
      <c r="B18" s="52"/>
      <c r="C18" s="52"/>
      <c r="D18" s="55"/>
      <c r="E18" s="59"/>
      <c r="F18" s="53"/>
      <c r="G18" s="55" t="s">
        <v>24</v>
      </c>
      <c r="H18" s="56" t="s">
        <v>25</v>
      </c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8"/>
    </row>
    <row r="19" spans="1:31" ht="14.4" thickBot="1" x14ac:dyDescent="0.3">
      <c r="A19" s="51" t="s">
        <v>26</v>
      </c>
      <c r="B19" s="54"/>
      <c r="C19" s="54"/>
      <c r="D19" s="60"/>
      <c r="E19" s="61"/>
      <c r="F19" s="60"/>
      <c r="G19" s="55" t="s">
        <v>27</v>
      </c>
      <c r="H19" s="62" t="s">
        <v>28</v>
      </c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4"/>
      <c r="AB19" s="65"/>
      <c r="AC19" s="54"/>
      <c r="AD19" s="66"/>
      <c r="AE19" s="67" t="s">
        <v>29</v>
      </c>
    </row>
    <row r="20" spans="1:31" ht="14.4" thickTop="1" x14ac:dyDescent="0.25">
      <c r="A20" s="68"/>
      <c r="B20" s="69"/>
      <c r="C20" s="69"/>
      <c r="D20" s="70"/>
      <c r="E20" s="71"/>
      <c r="F20" s="70"/>
      <c r="G20" s="70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3"/>
      <c r="AB20" s="74"/>
      <c r="AC20" s="75"/>
      <c r="AD20" s="70"/>
      <c r="AE20" s="76"/>
    </row>
    <row r="21" spans="1:31" ht="13.8" x14ac:dyDescent="0.25">
      <c r="A21" s="77" t="s">
        <v>30</v>
      </c>
      <c r="B21" s="78" t="s">
        <v>31</v>
      </c>
      <c r="C21" s="78" t="s">
        <v>32</v>
      </c>
      <c r="D21" s="78" t="s">
        <v>33</v>
      </c>
      <c r="E21" s="79" t="s">
        <v>34</v>
      </c>
      <c r="F21" s="78" t="s">
        <v>35</v>
      </c>
      <c r="G21" s="78" t="s">
        <v>36</v>
      </c>
      <c r="H21" s="80" t="s">
        <v>37</v>
      </c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1" t="s">
        <v>38</v>
      </c>
      <c r="AA21" s="82" t="s">
        <v>39</v>
      </c>
      <c r="AB21" s="82"/>
      <c r="AC21" s="83" t="s">
        <v>40</v>
      </c>
      <c r="AD21" s="84" t="s">
        <v>41</v>
      </c>
      <c r="AE21" s="85" t="s">
        <v>42</v>
      </c>
    </row>
    <row r="22" spans="1:31" ht="13.8" x14ac:dyDescent="0.25">
      <c r="A22" s="77"/>
      <c r="B22" s="78"/>
      <c r="C22" s="78"/>
      <c r="D22" s="78"/>
      <c r="E22" s="79"/>
      <c r="F22" s="78"/>
      <c r="G22" s="78"/>
      <c r="H22" s="86">
        <v>1</v>
      </c>
      <c r="I22" s="86">
        <v>2</v>
      </c>
      <c r="J22" s="86">
        <v>3</v>
      </c>
      <c r="K22" s="86">
        <v>4</v>
      </c>
      <c r="L22" s="86">
        <v>5</v>
      </c>
      <c r="M22" s="86">
        <v>6</v>
      </c>
      <c r="N22" s="86">
        <v>7</v>
      </c>
      <c r="O22" s="86">
        <v>8</v>
      </c>
      <c r="P22" s="86">
        <v>9</v>
      </c>
      <c r="Q22" s="86">
        <v>10</v>
      </c>
      <c r="R22" s="86">
        <v>11</v>
      </c>
      <c r="S22" s="86">
        <v>12</v>
      </c>
      <c r="T22" s="86">
        <v>13</v>
      </c>
      <c r="U22" s="86">
        <v>14</v>
      </c>
      <c r="V22" s="86">
        <v>15</v>
      </c>
      <c r="W22" s="86">
        <v>16</v>
      </c>
      <c r="X22" s="86">
        <v>17</v>
      </c>
      <c r="Y22" s="86">
        <v>18</v>
      </c>
      <c r="Z22" s="81"/>
      <c r="AA22" s="87" t="s">
        <v>43</v>
      </c>
      <c r="AB22" s="87" t="s">
        <v>44</v>
      </c>
      <c r="AC22" s="83"/>
      <c r="AD22" s="84"/>
      <c r="AE22" s="85"/>
    </row>
    <row r="23" spans="1:31" ht="7.2" customHeight="1" x14ac:dyDescent="0.25">
      <c r="A23" s="88"/>
      <c r="B23" s="89"/>
      <c r="C23" s="89"/>
      <c r="D23" s="89"/>
      <c r="E23" s="90"/>
      <c r="F23" s="89"/>
      <c r="G23" s="89"/>
      <c r="H23" s="91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92"/>
      <c r="AA23" s="87"/>
      <c r="AB23" s="87"/>
      <c r="AC23" s="93"/>
      <c r="AD23" s="94"/>
      <c r="AE23" s="95"/>
    </row>
    <row r="24" spans="1:31" ht="25.2" customHeight="1" x14ac:dyDescent="0.25">
      <c r="A24" s="96">
        <v>1</v>
      </c>
      <c r="B24" s="97">
        <v>5</v>
      </c>
      <c r="C24" s="98">
        <v>10014630008</v>
      </c>
      <c r="D24" s="99" t="s">
        <v>72</v>
      </c>
      <c r="E24" s="100">
        <v>36368</v>
      </c>
      <c r="F24" s="101" t="s">
        <v>59</v>
      </c>
      <c r="G24" s="102" t="s">
        <v>73</v>
      </c>
      <c r="H24" s="103"/>
      <c r="I24" s="104"/>
      <c r="J24" s="104">
        <v>5</v>
      </c>
      <c r="K24" s="104">
        <v>2</v>
      </c>
      <c r="L24" s="104">
        <v>5</v>
      </c>
      <c r="M24" s="104">
        <v>2</v>
      </c>
      <c r="N24" s="104">
        <v>3</v>
      </c>
      <c r="O24" s="104">
        <v>5</v>
      </c>
      <c r="P24" s="104">
        <v>5</v>
      </c>
      <c r="Q24" s="104">
        <v>5</v>
      </c>
      <c r="R24" s="104">
        <v>2</v>
      </c>
      <c r="S24" s="104">
        <v>2</v>
      </c>
      <c r="T24" s="104"/>
      <c r="U24" s="104">
        <v>2</v>
      </c>
      <c r="V24" s="104">
        <v>2</v>
      </c>
      <c r="W24" s="104">
        <v>3</v>
      </c>
      <c r="X24" s="104">
        <v>2</v>
      </c>
      <c r="Y24" s="104">
        <v>4</v>
      </c>
      <c r="Z24" s="104">
        <v>3</v>
      </c>
      <c r="AA24" s="104"/>
      <c r="AB24" s="104"/>
      <c r="AC24" s="105">
        <f t="shared" ref="AC24:AC45" si="0">SUM(H24:Y24)+AA24-AB24</f>
        <v>49</v>
      </c>
      <c r="AD24" s="106"/>
      <c r="AE24" s="107"/>
    </row>
    <row r="25" spans="1:31" ht="25.2" customHeight="1" x14ac:dyDescent="0.25">
      <c r="A25" s="96">
        <v>2</v>
      </c>
      <c r="B25" s="97">
        <v>13</v>
      </c>
      <c r="C25" s="98">
        <v>10009737568</v>
      </c>
      <c r="D25" s="99" t="s">
        <v>74</v>
      </c>
      <c r="E25" s="100">
        <v>35583</v>
      </c>
      <c r="F25" s="101" t="s">
        <v>57</v>
      </c>
      <c r="G25" s="102" t="s">
        <v>73</v>
      </c>
      <c r="H25" s="103">
        <v>5</v>
      </c>
      <c r="I25" s="104"/>
      <c r="J25" s="104">
        <v>3</v>
      </c>
      <c r="K25" s="104"/>
      <c r="L25" s="104">
        <v>3</v>
      </c>
      <c r="M25" s="104">
        <v>3</v>
      </c>
      <c r="N25" s="104"/>
      <c r="O25" s="104">
        <v>1</v>
      </c>
      <c r="P25" s="104">
        <v>1</v>
      </c>
      <c r="Q25" s="104"/>
      <c r="R25" s="104">
        <v>3</v>
      </c>
      <c r="S25" s="104">
        <v>5</v>
      </c>
      <c r="T25" s="104">
        <v>1</v>
      </c>
      <c r="U25" s="104">
        <v>3</v>
      </c>
      <c r="V25" s="104"/>
      <c r="W25" s="104"/>
      <c r="X25" s="104">
        <v>5</v>
      </c>
      <c r="Y25" s="104">
        <v>10</v>
      </c>
      <c r="Z25" s="104">
        <v>1</v>
      </c>
      <c r="AA25" s="104"/>
      <c r="AB25" s="104"/>
      <c r="AC25" s="105">
        <f t="shared" si="0"/>
        <v>43</v>
      </c>
      <c r="AD25" s="106"/>
      <c r="AE25" s="107"/>
    </row>
    <row r="26" spans="1:31" ht="25.2" customHeight="1" x14ac:dyDescent="0.25">
      <c r="A26" s="96">
        <v>3</v>
      </c>
      <c r="B26" s="97">
        <v>78</v>
      </c>
      <c r="C26" s="98">
        <v>10009166682</v>
      </c>
      <c r="D26" s="99" t="s">
        <v>75</v>
      </c>
      <c r="E26" s="100">
        <v>35225</v>
      </c>
      <c r="F26" s="101" t="s">
        <v>57</v>
      </c>
      <c r="G26" s="102" t="s">
        <v>76</v>
      </c>
      <c r="H26" s="103">
        <v>2</v>
      </c>
      <c r="I26" s="104"/>
      <c r="J26" s="104"/>
      <c r="K26" s="104">
        <v>5</v>
      </c>
      <c r="L26" s="104"/>
      <c r="M26" s="104"/>
      <c r="N26" s="104">
        <v>5</v>
      </c>
      <c r="O26" s="104">
        <v>2</v>
      </c>
      <c r="P26" s="104">
        <v>3</v>
      </c>
      <c r="Q26" s="104">
        <v>3</v>
      </c>
      <c r="R26" s="104">
        <v>1</v>
      </c>
      <c r="S26" s="104"/>
      <c r="T26" s="104"/>
      <c r="U26" s="104"/>
      <c r="V26" s="104">
        <v>5</v>
      </c>
      <c r="W26" s="104">
        <v>2</v>
      </c>
      <c r="X26" s="104">
        <v>3</v>
      </c>
      <c r="Y26" s="104">
        <v>6</v>
      </c>
      <c r="Z26" s="104">
        <v>2</v>
      </c>
      <c r="AA26" s="104"/>
      <c r="AB26" s="104"/>
      <c r="AC26" s="105">
        <f t="shared" si="0"/>
        <v>37</v>
      </c>
      <c r="AD26" s="106"/>
      <c r="AE26" s="107"/>
    </row>
    <row r="27" spans="1:31" ht="25.2" customHeight="1" x14ac:dyDescent="0.25">
      <c r="A27" s="96">
        <v>4</v>
      </c>
      <c r="B27" s="97">
        <v>48</v>
      </c>
      <c r="C27" s="98">
        <v>10015266568</v>
      </c>
      <c r="D27" s="99" t="s">
        <v>77</v>
      </c>
      <c r="E27" s="100">
        <v>36288</v>
      </c>
      <c r="F27" s="101" t="s">
        <v>59</v>
      </c>
      <c r="G27" s="102" t="s">
        <v>78</v>
      </c>
      <c r="H27" s="103">
        <v>3</v>
      </c>
      <c r="I27" s="104"/>
      <c r="J27" s="104">
        <v>2</v>
      </c>
      <c r="K27" s="104">
        <v>3</v>
      </c>
      <c r="L27" s="104">
        <v>2</v>
      </c>
      <c r="M27" s="104"/>
      <c r="N27" s="104">
        <v>1</v>
      </c>
      <c r="O27" s="104"/>
      <c r="P27" s="104"/>
      <c r="Q27" s="104"/>
      <c r="R27" s="104">
        <v>5</v>
      </c>
      <c r="S27" s="104">
        <v>3</v>
      </c>
      <c r="T27" s="104"/>
      <c r="U27" s="104">
        <v>5</v>
      </c>
      <c r="V27" s="104">
        <v>3</v>
      </c>
      <c r="W27" s="104">
        <v>5</v>
      </c>
      <c r="X27" s="104"/>
      <c r="Y27" s="104"/>
      <c r="Z27" s="104">
        <v>13</v>
      </c>
      <c r="AA27" s="104"/>
      <c r="AB27" s="104"/>
      <c r="AC27" s="105">
        <f t="shared" si="0"/>
        <v>32</v>
      </c>
      <c r="AD27" s="106"/>
      <c r="AE27" s="107"/>
    </row>
    <row r="28" spans="1:31" ht="25.2" customHeight="1" x14ac:dyDescent="0.25">
      <c r="A28" s="96">
        <v>5</v>
      </c>
      <c r="B28" s="96">
        <v>96</v>
      </c>
      <c r="C28" s="98">
        <v>10117666438</v>
      </c>
      <c r="D28" s="99" t="s">
        <v>79</v>
      </c>
      <c r="E28" s="100">
        <v>37761</v>
      </c>
      <c r="F28" s="101"/>
      <c r="G28" s="102" t="s">
        <v>80</v>
      </c>
      <c r="H28" s="103"/>
      <c r="I28" s="104">
        <v>3</v>
      </c>
      <c r="J28" s="104"/>
      <c r="K28" s="104"/>
      <c r="L28" s="104"/>
      <c r="M28" s="104">
        <v>5</v>
      </c>
      <c r="N28" s="104"/>
      <c r="O28" s="104">
        <v>3</v>
      </c>
      <c r="P28" s="104"/>
      <c r="Q28" s="104"/>
      <c r="R28" s="104"/>
      <c r="S28" s="104"/>
      <c r="T28" s="104">
        <v>5</v>
      </c>
      <c r="U28" s="104">
        <v>1</v>
      </c>
      <c r="V28" s="104"/>
      <c r="W28" s="104"/>
      <c r="X28" s="104"/>
      <c r="Y28" s="104"/>
      <c r="Z28" s="104">
        <v>5</v>
      </c>
      <c r="AA28" s="104"/>
      <c r="AB28" s="104"/>
      <c r="AC28" s="105">
        <f t="shared" si="0"/>
        <v>17</v>
      </c>
      <c r="AD28" s="106"/>
      <c r="AE28" s="107"/>
    </row>
    <row r="29" spans="1:31" ht="25.2" customHeight="1" x14ac:dyDescent="0.25">
      <c r="A29" s="96">
        <v>6</v>
      </c>
      <c r="B29" s="97">
        <v>73</v>
      </c>
      <c r="C29" s="98">
        <v>10036049123</v>
      </c>
      <c r="D29" s="99" t="s">
        <v>81</v>
      </c>
      <c r="E29" s="100">
        <v>37978</v>
      </c>
      <c r="F29" s="101" t="s">
        <v>61</v>
      </c>
      <c r="G29" s="102" t="s">
        <v>82</v>
      </c>
      <c r="H29" s="103">
        <v>1</v>
      </c>
      <c r="I29" s="104"/>
      <c r="J29" s="104"/>
      <c r="K29" s="104">
        <v>1</v>
      </c>
      <c r="L29" s="104">
        <v>1</v>
      </c>
      <c r="M29" s="104"/>
      <c r="N29" s="104">
        <v>2</v>
      </c>
      <c r="O29" s="104"/>
      <c r="P29" s="104"/>
      <c r="Q29" s="104">
        <v>2</v>
      </c>
      <c r="R29" s="104"/>
      <c r="S29" s="104"/>
      <c r="T29" s="104"/>
      <c r="U29" s="104"/>
      <c r="V29" s="104">
        <v>1</v>
      </c>
      <c r="W29" s="104">
        <v>1</v>
      </c>
      <c r="X29" s="104"/>
      <c r="Y29" s="104">
        <v>2</v>
      </c>
      <c r="Z29" s="104">
        <v>4</v>
      </c>
      <c r="AA29" s="104"/>
      <c r="AB29" s="104"/>
      <c r="AC29" s="105">
        <f t="shared" si="0"/>
        <v>11</v>
      </c>
      <c r="AD29" s="106"/>
      <c r="AE29" s="107"/>
    </row>
    <row r="30" spans="1:31" ht="25.2" customHeight="1" x14ac:dyDescent="0.25">
      <c r="A30" s="96">
        <v>7</v>
      </c>
      <c r="B30" s="97">
        <v>50</v>
      </c>
      <c r="C30" s="98">
        <v>10113386213</v>
      </c>
      <c r="D30" s="99" t="s">
        <v>83</v>
      </c>
      <c r="E30" s="100">
        <v>39330</v>
      </c>
      <c r="F30" s="101" t="s">
        <v>61</v>
      </c>
      <c r="G30" s="102" t="s">
        <v>78</v>
      </c>
      <c r="H30" s="103"/>
      <c r="I30" s="104">
        <v>5</v>
      </c>
      <c r="J30" s="104"/>
      <c r="K30" s="104"/>
      <c r="L30" s="104"/>
      <c r="M30" s="104"/>
      <c r="N30" s="104"/>
      <c r="O30" s="104"/>
      <c r="P30" s="104">
        <v>2</v>
      </c>
      <c r="Q30" s="104"/>
      <c r="R30" s="104"/>
      <c r="S30" s="104"/>
      <c r="T30" s="104">
        <v>2</v>
      </c>
      <c r="U30" s="104"/>
      <c r="V30" s="104"/>
      <c r="W30" s="104"/>
      <c r="X30" s="104"/>
      <c r="Y30" s="104"/>
      <c r="Z30" s="104">
        <v>10</v>
      </c>
      <c r="AA30" s="104"/>
      <c r="AB30" s="104"/>
      <c r="AC30" s="105">
        <f t="shared" si="0"/>
        <v>9</v>
      </c>
      <c r="AD30" s="106"/>
      <c r="AE30" s="107"/>
    </row>
    <row r="31" spans="1:31" ht="25.2" customHeight="1" x14ac:dyDescent="0.25">
      <c r="A31" s="96">
        <v>8</v>
      </c>
      <c r="B31" s="97">
        <v>8</v>
      </c>
      <c r="C31" s="98">
        <v>10095011985</v>
      </c>
      <c r="D31" s="99" t="s">
        <v>84</v>
      </c>
      <c r="E31" s="100">
        <v>38515</v>
      </c>
      <c r="F31" s="101" t="s">
        <v>61</v>
      </c>
      <c r="G31" s="102" t="s">
        <v>73</v>
      </c>
      <c r="H31" s="103"/>
      <c r="I31" s="104">
        <v>1</v>
      </c>
      <c r="J31" s="104"/>
      <c r="K31" s="104"/>
      <c r="L31" s="104"/>
      <c r="M31" s="104"/>
      <c r="N31" s="104"/>
      <c r="O31" s="104"/>
      <c r="P31" s="104"/>
      <c r="Q31" s="104"/>
      <c r="R31" s="104"/>
      <c r="S31" s="104">
        <v>1</v>
      </c>
      <c r="T31" s="104"/>
      <c r="U31" s="104"/>
      <c r="V31" s="104"/>
      <c r="W31" s="104"/>
      <c r="X31" s="104"/>
      <c r="Y31" s="104"/>
      <c r="Z31" s="104">
        <v>12</v>
      </c>
      <c r="AA31" s="104"/>
      <c r="AB31" s="104"/>
      <c r="AC31" s="105">
        <f t="shared" si="0"/>
        <v>2</v>
      </c>
      <c r="AD31" s="106"/>
      <c r="AE31" s="107"/>
    </row>
    <row r="32" spans="1:31" ht="25.2" customHeight="1" x14ac:dyDescent="0.25">
      <c r="A32" s="96">
        <v>9</v>
      </c>
      <c r="B32" s="97">
        <v>62</v>
      </c>
      <c r="C32" s="98">
        <v>10010193367</v>
      </c>
      <c r="D32" s="99" t="s">
        <v>85</v>
      </c>
      <c r="E32" s="100">
        <v>36098</v>
      </c>
      <c r="F32" s="101" t="s">
        <v>59</v>
      </c>
      <c r="G32" s="102" t="s">
        <v>86</v>
      </c>
      <c r="H32" s="103"/>
      <c r="I32" s="104"/>
      <c r="J32" s="104"/>
      <c r="K32" s="104"/>
      <c r="L32" s="104"/>
      <c r="M32" s="104"/>
      <c r="N32" s="104"/>
      <c r="O32" s="104"/>
      <c r="P32" s="104"/>
      <c r="Q32" s="104">
        <v>1</v>
      </c>
      <c r="R32" s="104"/>
      <c r="S32" s="104"/>
      <c r="T32" s="104"/>
      <c r="U32" s="104"/>
      <c r="V32" s="104"/>
      <c r="W32" s="104"/>
      <c r="X32" s="104"/>
      <c r="Y32" s="104"/>
      <c r="Z32" s="104">
        <v>6</v>
      </c>
      <c r="AA32" s="104"/>
      <c r="AB32" s="104"/>
      <c r="AC32" s="105">
        <f t="shared" si="0"/>
        <v>1</v>
      </c>
      <c r="AD32" s="106"/>
      <c r="AE32" s="107"/>
    </row>
    <row r="33" spans="1:31" ht="25.2" customHeight="1" x14ac:dyDescent="0.25">
      <c r="A33" s="96">
        <v>10</v>
      </c>
      <c r="B33" s="97">
        <v>72</v>
      </c>
      <c r="C33" s="98">
        <v>10055306451</v>
      </c>
      <c r="D33" s="99" t="s">
        <v>87</v>
      </c>
      <c r="E33" s="100">
        <v>37883</v>
      </c>
      <c r="F33" s="101" t="s">
        <v>59</v>
      </c>
      <c r="G33" s="102" t="s">
        <v>88</v>
      </c>
      <c r="H33" s="103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>
        <v>7</v>
      </c>
      <c r="AA33" s="104"/>
      <c r="AB33" s="104"/>
      <c r="AC33" s="105">
        <f t="shared" si="0"/>
        <v>0</v>
      </c>
      <c r="AD33" s="106"/>
      <c r="AE33" s="107"/>
    </row>
    <row r="34" spans="1:31" ht="25.2" customHeight="1" x14ac:dyDescent="0.25">
      <c r="A34" s="96">
        <v>11</v>
      </c>
      <c r="B34" s="97">
        <v>63</v>
      </c>
      <c r="C34" s="98">
        <v>10095787480</v>
      </c>
      <c r="D34" s="99" t="s">
        <v>89</v>
      </c>
      <c r="E34" s="100">
        <v>37065</v>
      </c>
      <c r="F34" s="101" t="s">
        <v>59</v>
      </c>
      <c r="G34" s="102" t="s">
        <v>88</v>
      </c>
      <c r="H34" s="103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>
        <v>8</v>
      </c>
      <c r="AA34" s="104"/>
      <c r="AB34" s="104"/>
      <c r="AC34" s="105">
        <f t="shared" si="0"/>
        <v>0</v>
      </c>
      <c r="AD34" s="106"/>
      <c r="AE34" s="107"/>
    </row>
    <row r="35" spans="1:31" ht="25.2" customHeight="1" x14ac:dyDescent="0.25">
      <c r="A35" s="96">
        <v>12</v>
      </c>
      <c r="B35" s="97">
        <v>66</v>
      </c>
      <c r="C35" s="98">
        <v>10092621038</v>
      </c>
      <c r="D35" s="99" t="s">
        <v>90</v>
      </c>
      <c r="E35" s="100">
        <v>38191</v>
      </c>
      <c r="F35" s="101" t="s">
        <v>59</v>
      </c>
      <c r="G35" s="102" t="s">
        <v>88</v>
      </c>
      <c r="H35" s="103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>
        <v>9</v>
      </c>
      <c r="AA35" s="104"/>
      <c r="AB35" s="104"/>
      <c r="AC35" s="105">
        <f t="shared" si="0"/>
        <v>0</v>
      </c>
      <c r="AD35" s="106"/>
      <c r="AE35" s="107"/>
    </row>
    <row r="36" spans="1:31" ht="25.2" customHeight="1" x14ac:dyDescent="0.25">
      <c r="A36" s="96">
        <v>13</v>
      </c>
      <c r="B36" s="97">
        <v>51</v>
      </c>
      <c r="C36" s="98">
        <v>10006886576</v>
      </c>
      <c r="D36" s="99" t="s">
        <v>91</v>
      </c>
      <c r="E36" s="100">
        <v>33764</v>
      </c>
      <c r="F36" s="101" t="s">
        <v>54</v>
      </c>
      <c r="G36" s="102" t="s">
        <v>78</v>
      </c>
      <c r="H36" s="103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>
        <v>14</v>
      </c>
      <c r="AA36" s="104"/>
      <c r="AB36" s="104"/>
      <c r="AC36" s="105">
        <f t="shared" si="0"/>
        <v>0</v>
      </c>
      <c r="AD36" s="106"/>
      <c r="AE36" s="107"/>
    </row>
    <row r="37" spans="1:31" ht="25.2" customHeight="1" x14ac:dyDescent="0.25">
      <c r="A37" s="96">
        <v>14</v>
      </c>
      <c r="B37" s="97">
        <v>97</v>
      </c>
      <c r="C37" s="98">
        <v>10103653574</v>
      </c>
      <c r="D37" s="99" t="s">
        <v>92</v>
      </c>
      <c r="E37" s="100">
        <v>38408</v>
      </c>
      <c r="F37" s="101"/>
      <c r="G37" s="102" t="s">
        <v>80</v>
      </c>
      <c r="H37" s="103"/>
      <c r="I37" s="104"/>
      <c r="J37" s="104">
        <v>1</v>
      </c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>
        <v>1</v>
      </c>
      <c r="Y37" s="104"/>
      <c r="Z37" s="104">
        <v>11</v>
      </c>
      <c r="AA37" s="104"/>
      <c r="AB37" s="104">
        <v>40</v>
      </c>
      <c r="AC37" s="105">
        <f t="shared" si="0"/>
        <v>-38</v>
      </c>
      <c r="AD37" s="106"/>
      <c r="AE37" s="107"/>
    </row>
    <row r="38" spans="1:31" ht="25.2" customHeight="1" x14ac:dyDescent="0.25">
      <c r="A38" s="96" t="s">
        <v>99</v>
      </c>
      <c r="B38" s="97">
        <v>65</v>
      </c>
      <c r="C38" s="98">
        <v>10078794292</v>
      </c>
      <c r="D38" s="99" t="s">
        <v>93</v>
      </c>
      <c r="E38" s="100">
        <v>37768</v>
      </c>
      <c r="F38" s="101" t="s">
        <v>59</v>
      </c>
      <c r="G38" s="102" t="s">
        <v>86</v>
      </c>
      <c r="H38" s="103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>
        <v>20</v>
      </c>
      <c r="AC38" s="105">
        <f t="shared" si="0"/>
        <v>-20</v>
      </c>
      <c r="AD38" s="106"/>
      <c r="AE38" s="107" t="s">
        <v>45</v>
      </c>
    </row>
    <row r="39" spans="1:31" ht="25.2" customHeight="1" x14ac:dyDescent="0.25">
      <c r="A39" s="96" t="s">
        <v>99</v>
      </c>
      <c r="B39" s="97">
        <v>71</v>
      </c>
      <c r="C39" s="98">
        <v>10062526988</v>
      </c>
      <c r="D39" s="99" t="s">
        <v>94</v>
      </c>
      <c r="E39" s="100">
        <v>37882</v>
      </c>
      <c r="F39" s="101" t="s">
        <v>61</v>
      </c>
      <c r="G39" s="102" t="s">
        <v>88</v>
      </c>
      <c r="H39" s="103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>
        <v>20</v>
      </c>
      <c r="AC39" s="105">
        <f t="shared" si="0"/>
        <v>-20</v>
      </c>
      <c r="AD39" s="106"/>
      <c r="AE39" s="107" t="s">
        <v>45</v>
      </c>
    </row>
    <row r="40" spans="1:31" ht="25.2" customHeight="1" x14ac:dyDescent="0.25">
      <c r="A40" s="96" t="s">
        <v>99</v>
      </c>
      <c r="B40" s="108">
        <v>95</v>
      </c>
      <c r="C40" s="98">
        <v>10131583009</v>
      </c>
      <c r="D40" s="99" t="s">
        <v>95</v>
      </c>
      <c r="E40" s="100">
        <v>38691</v>
      </c>
      <c r="F40" s="101"/>
      <c r="G40" s="102" t="s">
        <v>80</v>
      </c>
      <c r="H40" s="103"/>
      <c r="I40" s="104">
        <v>2</v>
      </c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>
        <v>40</v>
      </c>
      <c r="AC40" s="105">
        <f t="shared" si="0"/>
        <v>-38</v>
      </c>
      <c r="AD40" s="106"/>
      <c r="AE40" s="107" t="s">
        <v>45</v>
      </c>
    </row>
    <row r="41" spans="1:31" ht="25.2" customHeight="1" x14ac:dyDescent="0.25">
      <c r="A41" s="96" t="s">
        <v>99</v>
      </c>
      <c r="B41" s="97">
        <v>7</v>
      </c>
      <c r="C41" s="98">
        <v>10093990253</v>
      </c>
      <c r="D41" s="99" t="s">
        <v>96</v>
      </c>
      <c r="E41" s="100">
        <v>38453</v>
      </c>
      <c r="F41" s="101" t="s">
        <v>59</v>
      </c>
      <c r="G41" s="102" t="s">
        <v>73</v>
      </c>
      <c r="H41" s="103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>
        <v>40</v>
      </c>
      <c r="AC41" s="105">
        <f t="shared" si="0"/>
        <v>-40</v>
      </c>
      <c r="AD41" s="106"/>
      <c r="AE41" s="107" t="s">
        <v>45</v>
      </c>
    </row>
    <row r="42" spans="1:31" ht="25.2" customHeight="1" x14ac:dyDescent="0.25">
      <c r="A42" s="96" t="s">
        <v>99</v>
      </c>
      <c r="B42" s="97">
        <v>6</v>
      </c>
      <c r="C42" s="98">
        <v>10093556278</v>
      </c>
      <c r="D42" s="99" t="s">
        <v>97</v>
      </c>
      <c r="E42" s="100">
        <v>38503</v>
      </c>
      <c r="F42" s="101" t="s">
        <v>59</v>
      </c>
      <c r="G42" s="102" t="s">
        <v>73</v>
      </c>
      <c r="H42" s="103"/>
      <c r="I42" s="104"/>
      <c r="J42" s="104"/>
      <c r="K42" s="104"/>
      <c r="L42" s="104"/>
      <c r="M42" s="104">
        <v>1</v>
      </c>
      <c r="N42" s="104"/>
      <c r="O42" s="104"/>
      <c r="P42" s="104"/>
      <c r="Q42" s="104"/>
      <c r="R42" s="104"/>
      <c r="S42" s="104"/>
      <c r="T42" s="104">
        <v>3</v>
      </c>
      <c r="U42" s="104"/>
      <c r="V42" s="104"/>
      <c r="W42" s="104"/>
      <c r="X42" s="104"/>
      <c r="Y42" s="104"/>
      <c r="Z42" s="104"/>
      <c r="AA42" s="104"/>
      <c r="AB42" s="104">
        <v>40</v>
      </c>
      <c r="AC42" s="105">
        <f t="shared" si="0"/>
        <v>-36</v>
      </c>
      <c r="AD42" s="106"/>
      <c r="AE42" s="107" t="s">
        <v>45</v>
      </c>
    </row>
    <row r="43" spans="1:31" ht="25.2" customHeight="1" x14ac:dyDescent="0.25">
      <c r="A43" s="96" t="s">
        <v>99</v>
      </c>
      <c r="B43" s="97">
        <v>10</v>
      </c>
      <c r="C43" s="98">
        <v>10104123420</v>
      </c>
      <c r="D43" s="99" t="s">
        <v>98</v>
      </c>
      <c r="E43" s="100">
        <v>38726</v>
      </c>
      <c r="F43" s="101" t="s">
        <v>59</v>
      </c>
      <c r="G43" s="102" t="s">
        <v>73</v>
      </c>
      <c r="H43" s="103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5">
        <f t="shared" si="0"/>
        <v>0</v>
      </c>
      <c r="AD43" s="106"/>
      <c r="AE43" s="107" t="s">
        <v>46</v>
      </c>
    </row>
    <row r="44" spans="1:31" ht="13.8" hidden="1" x14ac:dyDescent="0.25">
      <c r="A44" s="96">
        <v>17</v>
      </c>
      <c r="B44" s="97"/>
      <c r="C44" s="109" t="str">
        <f>IF(ISBLANK($B44),"",VLOOKUP($B44,#REF!,2,0))</f>
        <v/>
      </c>
      <c r="D44" s="109" t="str">
        <f>IF(ISBLANK($B44),"",VLOOKUP($B44,#REF!,3,0))</f>
        <v/>
      </c>
      <c r="E44" s="110" t="str">
        <f>IF(ISBLANK($B44),"",VLOOKUP($B44,#REF!,4,0))</f>
        <v/>
      </c>
      <c r="F44" s="110" t="str">
        <f>IF(ISBLANK($B44),"",VLOOKUP($B44,#REF!,5,0))</f>
        <v/>
      </c>
      <c r="G44" s="110"/>
      <c r="H44" s="103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5">
        <f t="shared" si="0"/>
        <v>0</v>
      </c>
      <c r="AD44" s="106"/>
      <c r="AE44" s="111"/>
    </row>
    <row r="45" spans="1:31" ht="13.8" hidden="1" x14ac:dyDescent="0.25">
      <c r="A45" s="96">
        <v>17</v>
      </c>
      <c r="B45" s="97"/>
      <c r="C45" s="109" t="str">
        <f>IF(ISBLANK($B45),"",VLOOKUP($B45,#REF!,2,0))</f>
        <v/>
      </c>
      <c r="D45" s="109" t="str">
        <f>IF(ISBLANK($B45),"",VLOOKUP($B45,#REF!,3,0))</f>
        <v/>
      </c>
      <c r="E45" s="110" t="str">
        <f>IF(ISBLANK($B45),"",VLOOKUP($B45,#REF!,4,0))</f>
        <v/>
      </c>
      <c r="F45" s="110" t="str">
        <f>IF(ISBLANK($B45),"",VLOOKUP($B45,#REF!,5,0))</f>
        <v/>
      </c>
      <c r="G45" s="110"/>
      <c r="H45" s="103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5">
        <f t="shared" si="0"/>
        <v>0</v>
      </c>
      <c r="AD45" s="106"/>
      <c r="AE45" s="111"/>
    </row>
    <row r="46" spans="1:31" ht="13.8" hidden="1" x14ac:dyDescent="0.25">
      <c r="A46" s="96">
        <v>17</v>
      </c>
      <c r="B46" s="97"/>
      <c r="C46" s="109"/>
      <c r="D46" s="109"/>
      <c r="E46" s="110"/>
      <c r="F46" s="110"/>
      <c r="G46" s="110"/>
      <c r="H46" s="103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5"/>
      <c r="AD46" s="106"/>
      <c r="AE46" s="111"/>
    </row>
    <row r="47" spans="1:31" ht="14.4" hidden="1" thickBot="1" x14ac:dyDescent="0.3">
      <c r="A47" s="96">
        <v>17</v>
      </c>
      <c r="B47" s="97"/>
      <c r="C47" s="109"/>
      <c r="D47" s="109"/>
      <c r="E47" s="110"/>
      <c r="F47" s="110"/>
      <c r="G47" s="110"/>
      <c r="H47" s="103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5"/>
      <c r="AD47" s="112"/>
      <c r="AE47" s="113"/>
    </row>
    <row r="48" spans="1:31" ht="14.4" hidden="1" thickTop="1" x14ac:dyDescent="0.3">
      <c r="A48" s="96">
        <v>17</v>
      </c>
      <c r="B48" s="114"/>
      <c r="C48" s="114"/>
      <c r="D48" s="115"/>
      <c r="E48" s="116"/>
      <c r="F48" s="117"/>
      <c r="G48" s="118"/>
      <c r="H48" s="119"/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20"/>
      <c r="AB48" s="121"/>
      <c r="AC48" s="122"/>
      <c r="AD48" s="123"/>
      <c r="AE48" s="124"/>
    </row>
    <row r="49" spans="1:31" ht="13.8" hidden="1" x14ac:dyDescent="0.25">
      <c r="A49" s="96">
        <v>17</v>
      </c>
      <c r="B49" s="125"/>
      <c r="C49" s="126"/>
      <c r="D49" s="126"/>
      <c r="E49" s="127"/>
      <c r="G49" s="128"/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29"/>
      <c r="AA49" s="130"/>
      <c r="AB49" s="131"/>
      <c r="AC49" s="132"/>
      <c r="AD49" s="133"/>
      <c r="AE49" s="134"/>
    </row>
    <row r="50" spans="1:31" ht="13.8" hidden="1" x14ac:dyDescent="0.25">
      <c r="A50" s="96">
        <v>17</v>
      </c>
      <c r="B50" s="125"/>
      <c r="C50" s="126"/>
      <c r="D50" s="126"/>
      <c r="E50" s="127"/>
      <c r="G50" s="128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29"/>
      <c r="AA50" s="130"/>
      <c r="AB50" s="131"/>
      <c r="AC50" s="132"/>
      <c r="AD50" s="133"/>
      <c r="AE50" s="134"/>
    </row>
    <row r="51" spans="1:31" ht="13.8" hidden="1" x14ac:dyDescent="0.3">
      <c r="A51" s="96">
        <v>17</v>
      </c>
      <c r="B51" s="135"/>
      <c r="C51" s="135"/>
      <c r="D51" s="136"/>
      <c r="E51" s="137"/>
      <c r="F51" s="138"/>
      <c r="G51" s="139"/>
      <c r="H51" s="129"/>
      <c r="I51" s="129"/>
      <c r="J51" s="129"/>
      <c r="K51" s="129"/>
      <c r="L51" s="129"/>
      <c r="M51" s="129"/>
      <c r="N51" s="129"/>
      <c r="O51" s="129"/>
      <c r="P51" s="129"/>
      <c r="Q51" s="129"/>
      <c r="R51" s="129"/>
      <c r="S51" s="129"/>
      <c r="T51" s="129"/>
      <c r="U51" s="129"/>
      <c r="V51" s="129"/>
      <c r="W51" s="129"/>
      <c r="X51" s="129"/>
      <c r="Y51" s="129"/>
      <c r="Z51" s="129"/>
      <c r="AA51" s="130"/>
      <c r="AB51" s="131"/>
      <c r="AC51" s="132"/>
      <c r="AD51" s="133"/>
      <c r="AE51" s="134"/>
    </row>
    <row r="52" spans="1:31" ht="13.8" x14ac:dyDescent="0.3">
      <c r="A52" s="140"/>
      <c r="B52" s="141"/>
      <c r="C52" s="141"/>
      <c r="D52" s="142"/>
      <c r="E52" s="143"/>
      <c r="F52" s="144"/>
      <c r="G52" s="145"/>
      <c r="H52" s="146"/>
      <c r="I52" s="146"/>
      <c r="J52" s="146"/>
      <c r="K52" s="146"/>
      <c r="L52" s="146"/>
      <c r="M52" s="146"/>
      <c r="N52" s="146"/>
      <c r="O52" s="146"/>
      <c r="P52" s="146"/>
      <c r="Q52" s="146"/>
      <c r="R52" s="146"/>
      <c r="S52" s="146"/>
      <c r="T52" s="146"/>
      <c r="U52" s="146"/>
      <c r="V52" s="146"/>
      <c r="W52" s="146"/>
      <c r="X52" s="146"/>
      <c r="Y52" s="146"/>
      <c r="Z52" s="146"/>
      <c r="AA52" s="147"/>
      <c r="AB52" s="148"/>
      <c r="AC52" s="149"/>
      <c r="AD52" s="150"/>
      <c r="AE52" s="151"/>
    </row>
    <row r="53" spans="1:31" ht="13.8" customHeight="1" x14ac:dyDescent="0.3">
      <c r="A53" s="152"/>
      <c r="B53" s="153" t="s">
        <v>47</v>
      </c>
      <c r="C53" s="135"/>
      <c r="D53" s="136"/>
      <c r="E53" s="137"/>
      <c r="F53" s="138"/>
      <c r="G53" s="139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30"/>
      <c r="AB53" s="131"/>
      <c r="AC53" s="132"/>
      <c r="AD53" s="133"/>
      <c r="AE53" s="154"/>
    </row>
    <row r="54" spans="1:31" ht="13.8" x14ac:dyDescent="0.25">
      <c r="A54" s="152"/>
      <c r="B54" s="155" t="s">
        <v>48</v>
      </c>
      <c r="C54" s="155"/>
      <c r="D54" s="155"/>
      <c r="E54" s="155"/>
      <c r="F54" s="155"/>
      <c r="G54" s="155"/>
      <c r="H54" s="155"/>
      <c r="I54" s="155"/>
      <c r="J54" s="155"/>
      <c r="K54" s="129"/>
      <c r="L54" s="129"/>
      <c r="M54" s="129"/>
      <c r="N54" s="129"/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129"/>
      <c r="Z54" s="129"/>
      <c r="AA54" s="130"/>
      <c r="AB54" s="131"/>
      <c r="AC54" s="132"/>
      <c r="AD54" s="133"/>
      <c r="AE54" s="154"/>
    </row>
    <row r="55" spans="1:31" ht="13.8" x14ac:dyDescent="0.25">
      <c r="A55" s="152"/>
      <c r="B55" s="155"/>
      <c r="C55" s="155"/>
      <c r="D55" s="155"/>
      <c r="E55" s="155"/>
      <c r="F55" s="155"/>
      <c r="G55" s="155"/>
      <c r="H55" s="155"/>
      <c r="I55" s="155"/>
      <c r="J55" s="155"/>
      <c r="K55" s="129"/>
      <c r="L55" s="129"/>
      <c r="M55" s="129"/>
      <c r="N55" s="129"/>
      <c r="O55" s="129"/>
      <c r="P55" s="129"/>
      <c r="Q55" s="129"/>
      <c r="R55" s="129"/>
      <c r="S55" s="129"/>
      <c r="T55" s="129"/>
      <c r="U55" s="129"/>
      <c r="V55" s="129"/>
      <c r="W55" s="129"/>
      <c r="X55" s="129"/>
      <c r="Y55" s="129"/>
      <c r="Z55" s="129"/>
      <c r="AA55" s="130"/>
      <c r="AB55" s="131"/>
      <c r="AC55" s="132"/>
      <c r="AD55" s="133"/>
      <c r="AE55" s="154"/>
    </row>
    <row r="56" spans="1:31" ht="13.8" x14ac:dyDescent="0.25">
      <c r="A56" s="152"/>
      <c r="B56" s="155" t="s">
        <v>49</v>
      </c>
      <c r="C56" s="155"/>
      <c r="D56" s="155"/>
      <c r="E56" s="155"/>
      <c r="F56" s="155"/>
      <c r="G56" s="155"/>
      <c r="H56" s="155"/>
      <c r="I56" s="155"/>
      <c r="J56" s="155"/>
      <c r="K56" s="129"/>
      <c r="L56" s="129"/>
      <c r="M56" s="129"/>
      <c r="N56" s="129"/>
      <c r="O56" s="129"/>
      <c r="P56" s="129"/>
      <c r="Q56" s="129"/>
      <c r="R56" s="129"/>
      <c r="S56" s="129"/>
      <c r="T56" s="129"/>
      <c r="U56" s="129"/>
      <c r="V56" s="129"/>
      <c r="W56" s="129"/>
      <c r="X56" s="129"/>
      <c r="Y56" s="129"/>
      <c r="Z56" s="129"/>
      <c r="AA56" s="130"/>
      <c r="AB56" s="131"/>
      <c r="AC56" s="132"/>
      <c r="AD56" s="133"/>
      <c r="AE56" s="154"/>
    </row>
    <row r="57" spans="1:31" ht="13.8" x14ac:dyDescent="0.25">
      <c r="A57" s="152"/>
      <c r="B57" s="155"/>
      <c r="C57" s="155"/>
      <c r="D57" s="155"/>
      <c r="E57" s="155"/>
      <c r="F57" s="155"/>
      <c r="G57" s="155"/>
      <c r="H57" s="155"/>
      <c r="I57" s="155"/>
      <c r="J57" s="155"/>
      <c r="K57" s="129"/>
      <c r="L57" s="129"/>
      <c r="M57" s="129"/>
      <c r="N57" s="129"/>
      <c r="O57" s="129"/>
      <c r="P57" s="129"/>
      <c r="Q57" s="129"/>
      <c r="R57" s="129"/>
      <c r="S57" s="129"/>
      <c r="T57" s="129"/>
      <c r="U57" s="129"/>
      <c r="V57" s="129"/>
      <c r="W57" s="129"/>
      <c r="X57" s="129"/>
      <c r="Y57" s="129"/>
      <c r="Z57" s="129"/>
      <c r="AA57" s="130"/>
      <c r="AB57" s="131"/>
      <c r="AC57" s="132"/>
      <c r="AD57" s="133"/>
      <c r="AE57" s="154"/>
    </row>
    <row r="58" spans="1:31" ht="13.8" x14ac:dyDescent="0.3">
      <c r="A58" s="156"/>
      <c r="B58" s="157"/>
      <c r="C58" s="157"/>
      <c r="D58" s="158"/>
      <c r="E58" s="159"/>
      <c r="F58" s="160"/>
      <c r="G58" s="161"/>
      <c r="H58" s="162"/>
      <c r="I58" s="162"/>
      <c r="J58" s="162"/>
      <c r="K58" s="162"/>
      <c r="L58" s="162"/>
      <c r="M58" s="162"/>
      <c r="N58" s="162"/>
      <c r="O58" s="162"/>
      <c r="P58" s="162"/>
      <c r="Q58" s="162"/>
      <c r="R58" s="162"/>
      <c r="S58" s="162"/>
      <c r="T58" s="162"/>
      <c r="U58" s="162"/>
      <c r="V58" s="162"/>
      <c r="W58" s="162"/>
      <c r="X58" s="162"/>
      <c r="Y58" s="162"/>
      <c r="Z58" s="162"/>
      <c r="AA58" s="163"/>
      <c r="AB58" s="164"/>
      <c r="AC58" s="165"/>
      <c r="AD58" s="166"/>
      <c r="AE58" s="167"/>
    </row>
    <row r="59" spans="1:31" ht="13.8" x14ac:dyDescent="0.25">
      <c r="A59" s="77" t="s">
        <v>50</v>
      </c>
      <c r="B59" s="77"/>
      <c r="C59" s="77"/>
      <c r="D59" s="77"/>
      <c r="E59" s="88"/>
      <c r="F59" s="168"/>
      <c r="G59" s="169" t="s">
        <v>51</v>
      </c>
      <c r="H59" s="168"/>
      <c r="I59" s="168"/>
      <c r="J59" s="168"/>
      <c r="K59" s="168"/>
      <c r="L59" s="168"/>
      <c r="M59" s="168"/>
      <c r="N59" s="168"/>
      <c r="O59" s="168"/>
      <c r="P59" s="168"/>
      <c r="Q59" s="168"/>
      <c r="R59" s="168"/>
      <c r="S59" s="168"/>
      <c r="T59" s="168"/>
      <c r="U59" s="168"/>
      <c r="V59" s="168"/>
      <c r="W59" s="168"/>
      <c r="X59" s="168"/>
      <c r="Y59" s="168"/>
      <c r="Z59" s="168"/>
      <c r="AA59" s="168"/>
      <c r="AB59" s="168"/>
      <c r="AC59" s="168"/>
      <c r="AD59" s="168"/>
      <c r="AE59" s="168"/>
    </row>
    <row r="60" spans="1:31" ht="13.8" x14ac:dyDescent="0.25">
      <c r="A60" s="170" t="s">
        <v>52</v>
      </c>
      <c r="B60" s="171"/>
      <c r="C60" s="172"/>
      <c r="D60" s="171"/>
      <c r="E60" s="173"/>
      <c r="F60" s="171"/>
      <c r="G60" s="174" t="s">
        <v>53</v>
      </c>
      <c r="H60" s="106">
        <v>4</v>
      </c>
      <c r="I60" s="106"/>
      <c r="J60" s="175" t="s">
        <v>54</v>
      </c>
      <c r="K60" s="106">
        <f>COUNTIF(F20:F68,"ЗМС")</f>
        <v>1</v>
      </c>
      <c r="L60" s="176"/>
      <c r="M60" s="176"/>
      <c r="N60" s="176"/>
      <c r="O60" s="176"/>
      <c r="P60" s="176"/>
      <c r="Q60" s="176"/>
      <c r="R60" s="176"/>
      <c r="S60" s="176"/>
      <c r="T60" s="176"/>
      <c r="U60" s="176"/>
      <c r="V60" s="176"/>
      <c r="W60" s="176"/>
      <c r="X60" s="176"/>
      <c r="Y60" s="176"/>
      <c r="Z60" s="177"/>
      <c r="AA60" s="178"/>
      <c r="AB60" s="179"/>
      <c r="AC60" s="180"/>
      <c r="AD60" s="181"/>
      <c r="AE60" s="182"/>
    </row>
    <row r="61" spans="1:31" ht="13.8" x14ac:dyDescent="0.25">
      <c r="A61" s="170" t="s">
        <v>55</v>
      </c>
      <c r="B61" s="171"/>
      <c r="C61" s="172"/>
      <c r="D61" s="171"/>
      <c r="E61" s="173"/>
      <c r="F61" s="171"/>
      <c r="G61" s="183" t="s">
        <v>56</v>
      </c>
      <c r="H61" s="106">
        <f>H62+H66</f>
        <v>28</v>
      </c>
      <c r="I61" s="106"/>
      <c r="J61" s="175" t="s">
        <v>57</v>
      </c>
      <c r="K61" s="106">
        <f>COUNTIF(F20:F68,"МСМК")</f>
        <v>2</v>
      </c>
      <c r="L61" s="176"/>
      <c r="M61" s="176"/>
      <c r="N61" s="176"/>
      <c r="O61" s="176"/>
      <c r="P61" s="176"/>
      <c r="Q61" s="176"/>
      <c r="R61" s="176"/>
      <c r="S61" s="176"/>
      <c r="T61" s="176"/>
      <c r="U61" s="176"/>
      <c r="V61" s="176"/>
      <c r="W61" s="176"/>
      <c r="X61" s="176"/>
      <c r="Y61" s="176"/>
      <c r="Z61" s="177"/>
      <c r="AA61" s="178"/>
      <c r="AB61" s="179"/>
      <c r="AC61" s="180"/>
      <c r="AD61" s="181"/>
      <c r="AE61" s="182"/>
    </row>
    <row r="62" spans="1:31" ht="13.8" x14ac:dyDescent="0.25">
      <c r="A62" s="171"/>
      <c r="B62" s="171"/>
      <c r="C62" s="184"/>
      <c r="D62" s="171"/>
      <c r="E62" s="173"/>
      <c r="F62" s="171"/>
      <c r="G62" s="183" t="s">
        <v>58</v>
      </c>
      <c r="H62" s="106">
        <f>H63+H64+H65</f>
        <v>28</v>
      </c>
      <c r="I62" s="106"/>
      <c r="J62" s="175" t="s">
        <v>59</v>
      </c>
      <c r="K62" s="106">
        <f>COUNTIF(F20:F68,"МС")</f>
        <v>10</v>
      </c>
      <c r="L62" s="176"/>
      <c r="M62" s="176"/>
      <c r="N62" s="176"/>
      <c r="O62" s="176"/>
      <c r="P62" s="176"/>
      <c r="Q62" s="176"/>
      <c r="R62" s="176"/>
      <c r="S62" s="176"/>
      <c r="T62" s="176"/>
      <c r="U62" s="176"/>
      <c r="V62" s="176"/>
      <c r="W62" s="176"/>
      <c r="X62" s="176"/>
      <c r="Y62" s="176"/>
      <c r="Z62" s="177"/>
      <c r="AA62" s="178"/>
      <c r="AB62" s="179"/>
      <c r="AC62" s="180"/>
      <c r="AD62" s="181"/>
      <c r="AE62" s="182"/>
    </row>
    <row r="63" spans="1:31" ht="13.8" x14ac:dyDescent="0.25">
      <c r="A63" s="171"/>
      <c r="B63" s="171"/>
      <c r="C63" s="184"/>
      <c r="D63" s="171"/>
      <c r="E63" s="173"/>
      <c r="F63" s="171"/>
      <c r="G63" s="183" t="s">
        <v>60</v>
      </c>
      <c r="H63" s="106">
        <f>COUNT(A20:A68)</f>
        <v>22</v>
      </c>
      <c r="I63" s="106"/>
      <c r="J63" s="175" t="s">
        <v>61</v>
      </c>
      <c r="K63" s="106">
        <f>COUNTIF(F20:F68,"КМС")</f>
        <v>4</v>
      </c>
      <c r="L63" s="176"/>
      <c r="M63" s="176"/>
      <c r="N63" s="176"/>
      <c r="O63" s="176"/>
      <c r="P63" s="176"/>
      <c r="Q63" s="176"/>
      <c r="R63" s="176"/>
      <c r="S63" s="176"/>
      <c r="T63" s="176"/>
      <c r="U63" s="176"/>
      <c r="V63" s="176"/>
      <c r="W63" s="176"/>
      <c r="X63" s="176"/>
      <c r="Y63" s="176"/>
      <c r="Z63" s="177"/>
      <c r="AA63" s="178"/>
      <c r="AB63" s="179"/>
      <c r="AC63" s="180"/>
      <c r="AD63" s="181"/>
      <c r="AE63" s="182"/>
    </row>
    <row r="64" spans="1:31" ht="13.8" x14ac:dyDescent="0.25">
      <c r="A64" s="171"/>
      <c r="B64" s="171"/>
      <c r="C64" s="184"/>
      <c r="D64" s="171"/>
      <c r="E64" s="173"/>
      <c r="F64" s="171"/>
      <c r="G64" s="183" t="s">
        <v>62</v>
      </c>
      <c r="H64" s="106">
        <f>COUNTIF(A20:A68,"НФ")</f>
        <v>6</v>
      </c>
      <c r="I64" s="106"/>
      <c r="J64" s="175" t="s">
        <v>63</v>
      </c>
      <c r="K64" s="106">
        <f>COUNTIF(F20:F68,"1 СР")</f>
        <v>0</v>
      </c>
      <c r="L64" s="176"/>
      <c r="M64" s="176"/>
      <c r="N64" s="185"/>
      <c r="O64" s="176"/>
      <c r="P64" s="176"/>
      <c r="Q64" s="176"/>
      <c r="R64" s="176"/>
      <c r="S64" s="176"/>
      <c r="T64" s="176"/>
      <c r="U64" s="176"/>
      <c r="V64" s="176"/>
      <c r="W64" s="176"/>
      <c r="X64" s="176"/>
      <c r="Y64" s="176"/>
      <c r="Z64" s="177"/>
      <c r="AA64" s="178"/>
      <c r="AB64" s="179"/>
      <c r="AC64" s="180"/>
      <c r="AD64" s="181"/>
      <c r="AE64" s="182"/>
    </row>
    <row r="65" spans="1:31" ht="13.8" x14ac:dyDescent="0.25">
      <c r="A65" s="171"/>
      <c r="B65" s="171"/>
      <c r="C65" s="184"/>
      <c r="D65" s="171"/>
      <c r="E65" s="173"/>
      <c r="F65" s="171"/>
      <c r="G65" s="183" t="s">
        <v>64</v>
      </c>
      <c r="H65" s="106">
        <f>COUNTIF(A20:A68,"ДСКВ")</f>
        <v>0</v>
      </c>
      <c r="I65" s="106"/>
      <c r="J65" s="186" t="s">
        <v>65</v>
      </c>
      <c r="K65" s="106">
        <f>COUNTIF(F20:F68,"2 СР")</f>
        <v>0</v>
      </c>
      <c r="L65" s="176"/>
      <c r="M65" s="176"/>
      <c r="N65" s="176"/>
      <c r="O65" s="176"/>
      <c r="P65" s="176"/>
      <c r="Q65" s="176"/>
      <c r="R65" s="176"/>
      <c r="S65" s="176"/>
      <c r="T65" s="176"/>
      <c r="U65" s="176"/>
      <c r="V65" s="176"/>
      <c r="W65" s="176"/>
      <c r="X65" s="176"/>
      <c r="Y65" s="176"/>
      <c r="Z65" s="177"/>
      <c r="AA65" s="178"/>
      <c r="AB65" s="179"/>
      <c r="AC65" s="180"/>
      <c r="AD65" s="181"/>
      <c r="AE65" s="182"/>
    </row>
    <row r="66" spans="1:31" ht="13.8" x14ac:dyDescent="0.25">
      <c r="A66" s="171"/>
      <c r="B66" s="171"/>
      <c r="C66" s="184"/>
      <c r="D66" s="171"/>
      <c r="E66" s="173"/>
      <c r="F66" s="171"/>
      <c r="G66" s="183" t="s">
        <v>66</v>
      </c>
      <c r="H66" s="106">
        <f>COUNTIF(A20:A68,"НС")</f>
        <v>0</v>
      </c>
      <c r="I66" s="106"/>
      <c r="J66" s="186" t="s">
        <v>67</v>
      </c>
      <c r="K66" s="106">
        <f>COUNTIF(F20:F68,"3 СР")</f>
        <v>0</v>
      </c>
      <c r="L66" s="176"/>
      <c r="M66" s="176"/>
      <c r="N66" s="176"/>
      <c r="O66" s="176"/>
      <c r="P66" s="176"/>
      <c r="Q66" s="176"/>
      <c r="R66" s="176"/>
      <c r="S66" s="176"/>
      <c r="T66" s="176"/>
      <c r="U66" s="176"/>
      <c r="V66" s="176"/>
      <c r="W66" s="176"/>
      <c r="X66" s="176"/>
      <c r="Y66" s="176"/>
      <c r="Z66" s="177"/>
      <c r="AA66" s="178"/>
      <c r="AB66" s="179"/>
      <c r="AC66" s="180"/>
      <c r="AD66" s="181"/>
      <c r="AE66" s="182"/>
    </row>
    <row r="67" spans="1:31" ht="13.8" x14ac:dyDescent="0.25">
      <c r="A67" s="187"/>
      <c r="B67" s="188"/>
      <c r="C67" s="188"/>
      <c r="D67" s="2"/>
      <c r="E67" s="189"/>
      <c r="F67" s="2"/>
      <c r="G67" s="2"/>
      <c r="H67" s="190"/>
      <c r="I67" s="190"/>
      <c r="J67" s="190"/>
      <c r="K67" s="190"/>
      <c r="L67" s="190"/>
      <c r="M67" s="190"/>
      <c r="N67" s="190"/>
      <c r="O67" s="190"/>
      <c r="P67" s="190"/>
      <c r="Q67" s="190"/>
      <c r="R67" s="190"/>
      <c r="S67" s="190"/>
      <c r="T67" s="190"/>
      <c r="U67" s="190"/>
      <c r="V67" s="190"/>
      <c r="W67" s="190"/>
      <c r="X67" s="190"/>
      <c r="Y67" s="190"/>
      <c r="Z67" s="190"/>
      <c r="AA67" s="191"/>
      <c r="AB67" s="192"/>
      <c r="AC67" s="193"/>
      <c r="AD67" s="2"/>
      <c r="AE67" s="194"/>
    </row>
    <row r="68" spans="1:31" ht="13.8" x14ac:dyDescent="0.25">
      <c r="A68" s="195" t="s">
        <v>68</v>
      </c>
      <c r="B68" s="46"/>
      <c r="C68" s="46"/>
      <c r="D68" s="46"/>
      <c r="E68" s="46" t="s">
        <v>69</v>
      </c>
      <c r="F68" s="46"/>
      <c r="G68" s="46"/>
      <c r="H68" s="46" t="s">
        <v>70</v>
      </c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 t="s">
        <v>71</v>
      </c>
      <c r="AA68" s="46"/>
      <c r="AB68" s="46"/>
      <c r="AC68" s="46"/>
      <c r="AD68" s="46"/>
      <c r="AE68" s="47"/>
    </row>
    <row r="69" spans="1:31" ht="13.8" x14ac:dyDescent="0.25">
      <c r="A69" s="196"/>
      <c r="B69" s="3"/>
      <c r="C69" s="3"/>
      <c r="D69" s="3"/>
      <c r="E69" s="3"/>
      <c r="F69" s="197"/>
      <c r="G69" s="197"/>
      <c r="H69" s="197"/>
      <c r="I69" s="197"/>
      <c r="J69" s="197"/>
      <c r="K69" s="197"/>
      <c r="L69" s="197"/>
      <c r="M69" s="197"/>
      <c r="N69" s="197"/>
      <c r="O69" s="197"/>
      <c r="P69" s="197"/>
      <c r="Q69" s="197"/>
      <c r="R69" s="197"/>
      <c r="S69" s="197"/>
      <c r="T69" s="197"/>
      <c r="U69" s="197"/>
      <c r="V69" s="197"/>
      <c r="W69" s="197"/>
      <c r="X69" s="197"/>
      <c r="Y69" s="197"/>
      <c r="Z69" s="197"/>
      <c r="AA69" s="197"/>
      <c r="AB69" s="197"/>
      <c r="AC69" s="197"/>
      <c r="AD69" s="197"/>
      <c r="AE69" s="198"/>
    </row>
    <row r="70" spans="1:31" ht="13.8" x14ac:dyDescent="0.25">
      <c r="A70" s="152"/>
      <c r="B70" s="188"/>
      <c r="C70" s="188"/>
      <c r="D70" s="188"/>
      <c r="E70" s="189"/>
      <c r="F70" s="188"/>
      <c r="G70" s="188"/>
      <c r="H70" s="190"/>
      <c r="I70" s="190"/>
      <c r="J70" s="190"/>
      <c r="K70" s="190"/>
      <c r="L70" s="190"/>
      <c r="M70" s="190"/>
      <c r="N70" s="190"/>
      <c r="O70" s="190"/>
      <c r="P70" s="190"/>
      <c r="Q70" s="190"/>
      <c r="R70" s="190"/>
      <c r="S70" s="190"/>
      <c r="T70" s="190"/>
      <c r="U70" s="190"/>
      <c r="V70" s="190"/>
      <c r="W70" s="190"/>
      <c r="X70" s="190"/>
      <c r="Y70" s="190"/>
      <c r="Z70" s="190"/>
      <c r="AA70" s="191"/>
      <c r="AB70" s="191"/>
      <c r="AC70" s="188"/>
      <c r="AD70" s="188"/>
      <c r="AE70" s="199"/>
    </row>
    <row r="71" spans="1:31" ht="13.8" x14ac:dyDescent="0.25">
      <c r="A71" s="152"/>
      <c r="B71" s="188"/>
      <c r="C71" s="188"/>
      <c r="D71" s="188"/>
      <c r="E71" s="189"/>
      <c r="F71" s="188"/>
      <c r="G71" s="188"/>
      <c r="H71" s="190"/>
      <c r="I71" s="190"/>
      <c r="J71" s="190"/>
      <c r="K71" s="190"/>
      <c r="L71" s="190"/>
      <c r="M71" s="190"/>
      <c r="N71" s="190"/>
      <c r="O71" s="190"/>
      <c r="P71" s="190"/>
      <c r="Q71" s="190"/>
      <c r="R71" s="190"/>
      <c r="S71" s="190"/>
      <c r="T71" s="190"/>
      <c r="U71" s="190"/>
      <c r="V71" s="190"/>
      <c r="W71" s="190"/>
      <c r="X71" s="190"/>
      <c r="Y71" s="190"/>
      <c r="Z71" s="190"/>
      <c r="AA71" s="191"/>
      <c r="AB71" s="191"/>
      <c r="AC71" s="188"/>
      <c r="AD71" s="188"/>
      <c r="AE71" s="199"/>
    </row>
    <row r="72" spans="1:31" ht="13.8" x14ac:dyDescent="0.25">
      <c r="A72" s="152"/>
      <c r="B72" s="188"/>
      <c r="C72" s="188"/>
      <c r="D72" s="188"/>
      <c r="E72" s="189"/>
      <c r="F72" s="188"/>
      <c r="G72" s="188"/>
      <c r="H72" s="190"/>
      <c r="I72" s="190"/>
      <c r="J72" s="190"/>
      <c r="K72" s="190"/>
      <c r="L72" s="190"/>
      <c r="M72" s="190"/>
      <c r="N72" s="190"/>
      <c r="O72" s="190"/>
      <c r="P72" s="190"/>
      <c r="Q72" s="190"/>
      <c r="R72" s="190"/>
      <c r="S72" s="190"/>
      <c r="T72" s="190"/>
      <c r="U72" s="190"/>
      <c r="V72" s="190"/>
      <c r="W72" s="190"/>
      <c r="X72" s="190"/>
      <c r="Y72" s="190"/>
      <c r="Z72" s="190"/>
      <c r="AA72" s="191"/>
      <c r="AB72" s="191"/>
      <c r="AC72" s="188"/>
      <c r="AD72" s="188"/>
      <c r="AE72" s="199"/>
    </row>
    <row r="73" spans="1:31" ht="13.8" x14ac:dyDescent="0.25">
      <c r="A73" s="152"/>
      <c r="B73" s="188"/>
      <c r="C73" s="188"/>
      <c r="D73" s="188"/>
      <c r="E73" s="189"/>
      <c r="F73" s="188"/>
      <c r="G73" s="188"/>
      <c r="H73" s="190"/>
      <c r="I73" s="190"/>
      <c r="J73" s="190"/>
      <c r="K73" s="190"/>
      <c r="L73" s="190"/>
      <c r="M73" s="190"/>
      <c r="N73" s="190"/>
      <c r="O73" s="190"/>
      <c r="P73" s="190"/>
      <c r="Q73" s="190"/>
      <c r="R73" s="190"/>
      <c r="S73" s="190"/>
      <c r="T73" s="190"/>
      <c r="U73" s="190"/>
      <c r="V73" s="190"/>
      <c r="W73" s="190"/>
      <c r="X73" s="190"/>
      <c r="Y73" s="190"/>
      <c r="Z73" s="190"/>
      <c r="AA73" s="191"/>
      <c r="AB73" s="192"/>
      <c r="AC73" s="193"/>
      <c r="AD73" s="2"/>
      <c r="AE73" s="199"/>
    </row>
    <row r="74" spans="1:31" ht="13.8" x14ac:dyDescent="0.25">
      <c r="A74" s="200" t="str">
        <f>G16</f>
        <v>Денисенко С.А. (Москва)</v>
      </c>
      <c r="B74" s="201"/>
      <c r="C74" s="201"/>
      <c r="D74" s="201"/>
      <c r="E74" s="201" t="str">
        <f>G17</f>
        <v>Афанасьева Е.А. (ВК, Свердловская область)</v>
      </c>
      <c r="F74" s="201"/>
      <c r="G74" s="201"/>
      <c r="H74" s="201" t="str">
        <f>G18</f>
        <v>Валова А.С. (ВК, Санкт-Петербург)</v>
      </c>
      <c r="I74" s="201"/>
      <c r="J74" s="201"/>
      <c r="K74" s="201"/>
      <c r="L74" s="201"/>
      <c r="M74" s="201"/>
      <c r="N74" s="201"/>
      <c r="O74" s="201"/>
      <c r="P74" s="201"/>
      <c r="Q74" s="201"/>
      <c r="R74" s="201"/>
      <c r="S74" s="201"/>
      <c r="T74" s="201"/>
      <c r="U74" s="201"/>
      <c r="V74" s="201"/>
      <c r="W74" s="201"/>
      <c r="X74" s="201"/>
      <c r="Y74" s="201"/>
      <c r="Z74" s="201" t="str">
        <f>G19</f>
        <v>Гниденко В.Н. (ВК, Тульская область)</v>
      </c>
      <c r="AA74" s="201"/>
      <c r="AB74" s="201"/>
      <c r="AC74" s="201"/>
      <c r="AD74" s="201"/>
      <c r="AE74" s="202"/>
    </row>
  </sheetData>
  <autoFilter ref="B23:AE37" xr:uid="{5CCF0BD8-6346-4F02-B31C-36FC37DF9FDC}">
    <sortState xmlns:xlrd2="http://schemas.microsoft.com/office/spreadsheetml/2017/richdata2" ref="B24:AE43">
      <sortCondition descending="1" ref="AC23:AC43"/>
    </sortState>
  </autoFilter>
  <mergeCells count="47">
    <mergeCell ref="Z68:AE68"/>
    <mergeCell ref="A69:E69"/>
    <mergeCell ref="F69:AE69"/>
    <mergeCell ref="A74:D74"/>
    <mergeCell ref="E74:G74"/>
    <mergeCell ref="H74:Y74"/>
    <mergeCell ref="Z74:AE74"/>
    <mergeCell ref="B54:J55"/>
    <mergeCell ref="B56:J57"/>
    <mergeCell ref="A59:D59"/>
    <mergeCell ref="A68:D68"/>
    <mergeCell ref="E68:G68"/>
    <mergeCell ref="H68:Y68"/>
    <mergeCell ref="H21:Y21"/>
    <mergeCell ref="Z21:Z22"/>
    <mergeCell ref="AA21:AB21"/>
    <mergeCell ref="AC21:AC22"/>
    <mergeCell ref="AD21:AD22"/>
    <mergeCell ref="AE21:AE22"/>
    <mergeCell ref="H16:AE16"/>
    <mergeCell ref="H17:AE17"/>
    <mergeCell ref="H18:AE18"/>
    <mergeCell ref="A21:A22"/>
    <mergeCell ref="B21:B22"/>
    <mergeCell ref="C21:C22"/>
    <mergeCell ref="D21:D22"/>
    <mergeCell ref="E21:E22"/>
    <mergeCell ref="F21:F22"/>
    <mergeCell ref="G21:G22"/>
    <mergeCell ref="A13:D13"/>
    <mergeCell ref="H13:J13"/>
    <mergeCell ref="A14:D14"/>
    <mergeCell ref="H14:I14"/>
    <mergeCell ref="A15:G15"/>
    <mergeCell ref="H15:AE15"/>
    <mergeCell ref="A7:AE7"/>
    <mergeCell ref="A8:AE8"/>
    <mergeCell ref="A9:AE9"/>
    <mergeCell ref="A10:AE10"/>
    <mergeCell ref="A11:AE11"/>
    <mergeCell ref="A12:AE12"/>
    <mergeCell ref="A1:AE1"/>
    <mergeCell ref="A2:AE2"/>
    <mergeCell ref="A3:AE3"/>
    <mergeCell ref="A4:I4"/>
    <mergeCell ref="A5:I5"/>
    <mergeCell ref="A6:AE6"/>
  </mergeCells>
  <pageMargins left="0" right="0" top="0" bottom="0" header="0" footer="0"/>
  <pageSetup paperSize="9"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гонка по очкам муж </vt:lpstr>
      <vt:lpstr>'гонка по очкам муж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Anastasiia Valova</dc:creator>
  <cp:lastModifiedBy>Anastasiia Valova</cp:lastModifiedBy>
  <dcterms:created xsi:type="dcterms:W3CDTF">2024-05-28T14:25:07Z</dcterms:created>
  <dcterms:modified xsi:type="dcterms:W3CDTF">2024-05-28T14:25:44Z</dcterms:modified>
</cp:coreProperties>
</file>