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E644AB71-8E12-4F6F-BF65-6E75527674E6}" xr6:coauthVersionLast="47" xr6:coauthVersionMax="47" xr10:uidLastSave="{00000000-0000-0000-0000-000000000000}"/>
  <bookViews>
    <workbookView xWindow="2730" yWindow="945" windowWidth="15045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'!$B$23:$P$34</definedName>
    <definedName name="_xlnm.Print_Area" localSheetId="0">'юниоры 19-22 1000 м '!$A$1:$N$51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J34" i="1"/>
  <c r="I34" i="1"/>
  <c r="L33" i="1"/>
  <c r="J33" i="1"/>
  <c r="I33" i="1"/>
  <c r="L32" i="1"/>
  <c r="J32" i="1"/>
  <c r="I32" i="1"/>
  <c r="L30" i="1"/>
  <c r="J30" i="1"/>
  <c r="I30" i="1"/>
  <c r="L29" i="1"/>
  <c r="J29" i="1"/>
  <c r="I29" i="1"/>
  <c r="L27" i="1"/>
  <c r="J27" i="1"/>
  <c r="I27" i="1"/>
  <c r="L26" i="1"/>
  <c r="J26" i="1"/>
  <c r="I26" i="1"/>
  <c r="L25" i="1"/>
  <c r="J25" i="1"/>
  <c r="I25" i="1"/>
  <c r="L24" i="1"/>
  <c r="L31" i="1"/>
  <c r="J31" i="1"/>
  <c r="I31" i="1"/>
  <c r="L28" i="1"/>
  <c r="J28" i="1"/>
  <c r="I28" i="1"/>
  <c r="L41" i="1"/>
  <c r="J24" i="1" l="1"/>
  <c r="I24" i="1"/>
  <c r="L51" i="1"/>
  <c r="H51" i="1"/>
  <c r="E51" i="1"/>
  <c r="H43" i="1"/>
  <c r="H42" i="1"/>
  <c r="H41" i="1"/>
  <c r="H40" i="1"/>
  <c r="L39" i="1"/>
  <c r="L40" i="1"/>
  <c r="L38" i="1"/>
  <c r="H39" i="1" l="1"/>
  <c r="H38" i="1" s="1"/>
  <c r="L42" i="1"/>
  <c r="L37" i="1"/>
  <c r="L43" i="1"/>
</calcChain>
</file>

<file path=xl/sharedStrings.xml><?xml version="1.0" encoding="utf-8"?>
<sst xmlns="http://schemas.openxmlformats.org/spreadsheetml/2006/main" count="118" uniqueCount="84">
  <si>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</si>
  <si>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</si>
  <si>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</si>
  <si>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</si>
  <si>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</si>
  <si>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</si>
  <si>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</si>
  <si>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</si>
  <si>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</si>
  <si>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</si>
  <si>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</si>
  <si>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</si>
  <si>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</si>
  <si>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</si>
  <si>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</si>
  <si>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</si>
  <si>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</si>
  <si>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</si>
  <si>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</si>
  <si>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</si>
  <si>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</si>
  <si>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</si>
  <si>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</si>
  <si>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</si>
  <si>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</si>
  <si>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</si>
  <si>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</si>
  <si>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</si>
  <si>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</si>
  <si>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</si>
  <si>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</si>
  <si>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</si>
  <si>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</si>
  <si>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</si>
  <si>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</si>
  <si>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</si>
  <si>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</si>
  <si>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</si>
  <si>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</si>
  <si>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</si>
  <si>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</si>
  <si>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</si>
  <si>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</si>
  <si>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</si>
  <si>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</si>
  <si>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Санкт-Петербург</t>
  </si>
  <si>
    <t>№ ВРВС: 0080441611Я</t>
  </si>
  <si>
    <t>№ ЕКП 2025:  2008780022034169</t>
  </si>
  <si>
    <t>0,250/3</t>
  </si>
  <si>
    <t>ДЛИНА ТРЕКА: 250 м</t>
  </si>
  <si>
    <t>ПОКРЫТИЕ ТРЕКА: дерево</t>
  </si>
  <si>
    <t>НАЗВАНИЕ ТРАССЫ / РЕГ. НОМЕР: велотрек "Локосфинкс"</t>
  </si>
  <si>
    <t>В.К. Иванов (1К, г. Санкт-Петербург)</t>
  </si>
  <si>
    <t>М.В. Гонова (ВК, г. Москва)</t>
  </si>
  <si>
    <t>И.Н. Михайлова (ВК, Санкт-Петербург)</t>
  </si>
  <si>
    <t>МЕСТО ПРОВЕДЕНИЯ: г.Санкт-Петербург</t>
  </si>
  <si>
    <t>ДАТА ПРОВЕДЕНИЯ: 02 Июля 2025 года</t>
  </si>
  <si>
    <t>250м</t>
  </si>
  <si>
    <t>250м-500м</t>
  </si>
  <si>
    <t>500м-750м</t>
  </si>
  <si>
    <t>юниорки 19-22 года</t>
  </si>
  <si>
    <t>101 127 096 37</t>
  </si>
  <si>
    <t>Фарафонтова Елизавета Дмитриевна</t>
  </si>
  <si>
    <t>100 787 947 00</t>
  </si>
  <si>
    <t>Богомолова Елизавета Алексеевна</t>
  </si>
  <si>
    <t>100 901 875 50</t>
  </si>
  <si>
    <t>Лысенко Алина Александровна</t>
  </si>
  <si>
    <t>100 779 495 84</t>
  </si>
  <si>
    <t>Благодарова Варвара Владимировна</t>
  </si>
  <si>
    <t>100 894 611 61</t>
  </si>
  <si>
    <t>Новикова Софья Владиславовна</t>
  </si>
  <si>
    <t>100 949 173 12</t>
  </si>
  <si>
    <t>Солозобова Елизавета Максимовна</t>
  </si>
  <si>
    <t>100 948 933 63</t>
  </si>
  <si>
    <t>Семенюк Яна Владимировна</t>
  </si>
  <si>
    <t>101 154 961 63</t>
  </si>
  <si>
    <t>Ефимова Виктория Вячеславовна</t>
  </si>
  <si>
    <t>101 285 898 50</t>
  </si>
  <si>
    <t>Беляева Анна Михайловна</t>
  </si>
  <si>
    <t>100 904 206 53</t>
  </si>
  <si>
    <t>Иминова Камила Шухратовна</t>
  </si>
  <si>
    <t>100 919 712 39</t>
  </si>
  <si>
    <t>Гуца Дарья Сергеевна</t>
  </si>
  <si>
    <t>трек - командный спринт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</si>
</sst>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4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sz val="14"/>
      <name val="Arial Cyr"/>
      <charset val="204"/>
    </font>
    <font>
      <sz val="16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38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47" fontId="0" fillId="0" borderId="0" xfId="0" applyNumberFormat="1"/>
    <xf numFmtId="166" fontId="0" fillId="0" borderId="0" xfId="0" applyNumberFormat="1"/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6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68" fontId="19" fillId="0" borderId="19" xfId="0" applyNumberFormat="1" applyFont="1" applyBorder="1" applyAlignment="1">
      <alignment horizontal="center" vertical="center"/>
    </xf>
    <xf numFmtId="168" fontId="20" fillId="0" borderId="19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168" fontId="22" fillId="0" borderId="0" xfId="0" applyNumberFormat="1" applyFont="1" applyAlignment="1">
      <alignment horizontal="center" vertical="center"/>
    </xf>
    <xf numFmtId="168" fontId="18" fillId="0" borderId="19" xfId="0" applyNumberFormat="1" applyFont="1" applyBorder="1" applyAlignment="1">
      <alignment horizontal="center" vertical="center"/>
    </xf>
    <xf numFmtId="2" fontId="23" fillId="0" borderId="19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640773</xdr:colOff>
      <xdr:row>1</xdr:row>
      <xdr:rowOff>34635</xdr:rowOff>
    </xdr:from>
    <xdr:ext cx="780500" cy="864507"/>
    <xdr:pic>
      <xdr:nvPicPr>
        <xdr:cNvPr id="2" name="Picture 55">
          <a:extLst>
            <a:ext uri="{FF2B5EF4-FFF2-40B4-BE49-F238E27FC236}">
              <a16:creationId xmlns:a16="http://schemas.microsoft.com/office/drawing/2014/main" id="{B72BCAB1-6A0C-4B81-928E-AA7B7372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9273" y="294408"/>
          <a:ext cx="780500" cy="864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917864</xdr:colOff>
      <xdr:row>1</xdr:row>
      <xdr:rowOff>17318</xdr:rowOff>
    </xdr:from>
    <xdr:ext cx="1128712" cy="920750"/>
    <xdr:pic>
      <xdr:nvPicPr>
        <xdr:cNvPr id="3" name="Рисунок 7" descr="c21734fe-72ea-4b15-b442-e56efec15745.jpg">
          <a:extLst>
            <a:ext uri="{FF2B5EF4-FFF2-40B4-BE49-F238E27FC236}">
              <a16:creationId xmlns:a16="http://schemas.microsoft.com/office/drawing/2014/main" id="{51EF228F-A8D7-4344-9BAD-AEAAB2D3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5046" y="277091"/>
          <a:ext cx="1128712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51"/>
  <sheetViews>
    <sheetView tabSelected="1" topLeftCell="A6" zoomScale="70" zoomScaleNormal="70" workbookViewId="0">
      <selection activeCell="A10" sqref="A10:N10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5.85546875" customWidth="1"/>
    <col min="10" max="10" width="14.42578125" customWidth="1"/>
    <col min="11" max="11" width="16.28515625" customWidth="1"/>
    <col min="12" max="12" width="17.7109375" customWidth="1"/>
    <col min="13" max="13" width="12.7109375" customWidth="1"/>
    <col min="14" max="14" width="10.5703125" customWidth="1"/>
    <col min="16" max="16" width="17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4.9000000000000004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21" x14ac:dyDescent="0.2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9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4" x14ac:dyDescent="0.2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ht="28.5" x14ac:dyDescent="0.2">
      <c r="A6" s="94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21" x14ac:dyDescent="0.2">
      <c r="A7" s="95" t="s">
        <v>4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8.4499999999999993" customHeight="1" thickBo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1:14" ht="19.5" thickTop="1" x14ac:dyDescent="0.2">
      <c r="A9" s="97" t="s">
        <v>5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9"/>
    </row>
    <row r="10" spans="1:14" ht="18.75" x14ac:dyDescent="0.2">
      <c r="A10" s="100" t="s">
        <v>83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</row>
    <row r="11" spans="1:14" ht="18.75" x14ac:dyDescent="0.2">
      <c r="A11" s="103" t="s">
        <v>60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4" ht="21" x14ac:dyDescent="0.2">
      <c r="A12" s="89" t="s">
        <v>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1"/>
    </row>
    <row r="13" spans="1:14" ht="15.75" x14ac:dyDescent="0.2">
      <c r="A13" s="106" t="s">
        <v>55</v>
      </c>
      <c r="B13" s="107"/>
      <c r="C13" s="107"/>
      <c r="D13" s="107"/>
      <c r="E13" s="2"/>
      <c r="F13" s="3"/>
      <c r="G13" s="4"/>
      <c r="H13" s="5"/>
      <c r="I13" s="5"/>
      <c r="J13" s="5"/>
      <c r="K13" s="5"/>
      <c r="L13" s="6"/>
      <c r="M13" s="7"/>
      <c r="N13" s="8" t="s">
        <v>46</v>
      </c>
    </row>
    <row r="14" spans="1:14" ht="15.75" x14ac:dyDescent="0.2">
      <c r="A14" s="108" t="s">
        <v>56</v>
      </c>
      <c r="B14" s="109"/>
      <c r="C14" s="109"/>
      <c r="D14" s="109"/>
      <c r="E14" s="9"/>
      <c r="F14" s="10"/>
      <c r="G14" s="11"/>
      <c r="H14" s="12"/>
      <c r="I14" s="12"/>
      <c r="J14" s="12"/>
      <c r="K14" s="12"/>
      <c r="L14" s="13"/>
      <c r="M14" s="14"/>
      <c r="N14" s="15" t="s">
        <v>47</v>
      </c>
    </row>
    <row r="15" spans="1:14" ht="15" x14ac:dyDescent="0.2">
      <c r="A15" s="110" t="s">
        <v>6</v>
      </c>
      <c r="B15" s="111"/>
      <c r="C15" s="111"/>
      <c r="D15" s="111"/>
      <c r="E15" s="111"/>
      <c r="F15" s="111"/>
      <c r="G15" s="112"/>
      <c r="H15" s="113" t="s">
        <v>7</v>
      </c>
      <c r="I15" s="114"/>
      <c r="J15" s="114"/>
      <c r="K15" s="114"/>
      <c r="L15" s="114"/>
      <c r="M15" s="114"/>
      <c r="N15" s="115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83"/>
      <c r="H16" s="116" t="s">
        <v>51</v>
      </c>
      <c r="I16" s="117"/>
      <c r="J16" s="117"/>
      <c r="K16" s="117"/>
      <c r="L16" s="117"/>
      <c r="M16" s="117"/>
      <c r="N16" s="118"/>
    </row>
    <row r="17" spans="1:17" ht="15" x14ac:dyDescent="0.2">
      <c r="A17" s="16" t="s">
        <v>8</v>
      </c>
      <c r="B17" s="17"/>
      <c r="C17" s="17"/>
      <c r="D17" s="19"/>
      <c r="E17" s="22"/>
      <c r="F17" s="18"/>
      <c r="G17" s="84" t="s">
        <v>52</v>
      </c>
      <c r="H17" s="116" t="s">
        <v>50</v>
      </c>
      <c r="I17" s="117"/>
      <c r="J17" s="117"/>
      <c r="K17" s="117"/>
      <c r="L17" s="117"/>
      <c r="M17" s="117"/>
      <c r="N17" s="118"/>
    </row>
    <row r="18" spans="1:17" ht="15" x14ac:dyDescent="0.2">
      <c r="A18" s="16" t="s">
        <v>9</v>
      </c>
      <c r="B18" s="17"/>
      <c r="C18" s="17"/>
      <c r="D18" s="19"/>
      <c r="E18" s="22"/>
      <c r="F18" s="18"/>
      <c r="G18" s="84" t="s">
        <v>53</v>
      </c>
      <c r="H18" s="116" t="s">
        <v>49</v>
      </c>
      <c r="I18" s="117"/>
      <c r="J18" s="117"/>
      <c r="K18" s="117"/>
      <c r="L18" s="117"/>
      <c r="M18" s="117"/>
      <c r="N18" s="118"/>
    </row>
    <row r="19" spans="1:17" ht="16.5" thickBot="1" x14ac:dyDescent="0.25">
      <c r="A19" s="16" t="s">
        <v>10</v>
      </c>
      <c r="B19" s="23"/>
      <c r="C19" s="23"/>
      <c r="D19" s="24"/>
      <c r="E19" s="25"/>
      <c r="F19" s="24"/>
      <c r="G19" s="82" t="s">
        <v>54</v>
      </c>
      <c r="H19" s="20" t="s">
        <v>11</v>
      </c>
      <c r="I19" s="21"/>
      <c r="J19" s="21"/>
      <c r="K19" s="21"/>
      <c r="L19" s="26">
        <v>3</v>
      </c>
      <c r="N19" s="27" t="s">
        <v>48</v>
      </c>
    </row>
    <row r="20" spans="1:17" ht="13.5" thickTop="1" x14ac:dyDescent="0.2">
      <c r="A20" s="74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2"/>
      <c r="M20" s="28"/>
      <c r="N20" s="75"/>
    </row>
    <row r="21" spans="1:17" x14ac:dyDescent="0.2">
      <c r="A21" s="119" t="s">
        <v>12</v>
      </c>
      <c r="B21" s="120" t="s">
        <v>13</v>
      </c>
      <c r="C21" s="120" t="s">
        <v>14</v>
      </c>
      <c r="D21" s="120" t="s">
        <v>15</v>
      </c>
      <c r="E21" s="121" t="s">
        <v>16</v>
      </c>
      <c r="F21" s="120" t="s">
        <v>17</v>
      </c>
      <c r="G21" s="120" t="s">
        <v>18</v>
      </c>
      <c r="H21" s="126" t="s">
        <v>19</v>
      </c>
      <c r="I21" s="127"/>
      <c r="J21" s="128"/>
      <c r="K21" s="129" t="s">
        <v>20</v>
      </c>
      <c r="L21" s="122" t="s">
        <v>21</v>
      </c>
      <c r="M21" s="124" t="s">
        <v>22</v>
      </c>
      <c r="N21" s="125" t="s">
        <v>23</v>
      </c>
      <c r="P21" s="130"/>
      <c r="Q21" s="130"/>
    </row>
    <row r="22" spans="1:17" x14ac:dyDescent="0.2">
      <c r="A22" s="119"/>
      <c r="B22" s="120"/>
      <c r="C22" s="120"/>
      <c r="D22" s="120"/>
      <c r="E22" s="121"/>
      <c r="F22" s="120"/>
      <c r="G22" s="120"/>
      <c r="H22" s="35" t="s">
        <v>57</v>
      </c>
      <c r="I22" s="35" t="s">
        <v>58</v>
      </c>
      <c r="J22" s="35" t="s">
        <v>59</v>
      </c>
      <c r="K22" s="129"/>
      <c r="L22" s="123"/>
      <c r="M22" s="124"/>
      <c r="N22" s="125"/>
      <c r="P22" s="130"/>
      <c r="Q22" s="130"/>
    </row>
    <row r="23" spans="1:17" ht="4.9000000000000004" customHeight="1" x14ac:dyDescent="0.2">
      <c r="A23" s="76"/>
      <c r="B23" s="33"/>
      <c r="C23" s="33"/>
      <c r="D23" s="33"/>
      <c r="E23" s="34"/>
      <c r="F23" s="33"/>
      <c r="G23" s="33"/>
      <c r="H23" s="35"/>
      <c r="I23" s="35"/>
      <c r="J23" s="35"/>
      <c r="K23" s="36"/>
      <c r="L23" s="39"/>
      <c r="M23" s="37"/>
      <c r="N23" s="77"/>
      <c r="P23" s="38"/>
      <c r="Q23" s="38"/>
    </row>
    <row r="24" spans="1:17" ht="35.1" customHeight="1" x14ac:dyDescent="0.2">
      <c r="A24" s="78">
        <v>1</v>
      </c>
      <c r="B24" s="40">
        <v>175</v>
      </c>
      <c r="C24" s="41" t="s">
        <v>61</v>
      </c>
      <c r="D24" s="42" t="s">
        <v>62</v>
      </c>
      <c r="E24" s="43">
        <v>39296</v>
      </c>
      <c r="F24" s="43" t="s">
        <v>32</v>
      </c>
      <c r="G24" s="44" t="s">
        <v>44</v>
      </c>
      <c r="H24" s="80">
        <v>2.2881944444444444E-4</v>
      </c>
      <c r="I24" s="86">
        <f>P24-H24</f>
        <v>1.639814814814815E-4</v>
      </c>
      <c r="J24" s="86">
        <f>K24-P24</f>
        <v>1.6045138888888885E-4</v>
      </c>
      <c r="K24" s="81">
        <v>5.532523148148148E-4</v>
      </c>
      <c r="L24" s="87">
        <f>0.75/(HOUR(K24)+MINUTE(K24)/60+SECOND(K24)/3600)</f>
        <v>56.249999999999993</v>
      </c>
      <c r="M24" s="88" t="s">
        <v>32</v>
      </c>
      <c r="N24" s="79"/>
      <c r="P24" s="85">
        <v>3.9280092592592595E-4</v>
      </c>
      <c r="Q24" s="45"/>
    </row>
    <row r="25" spans="1:17" ht="35.1" customHeight="1" x14ac:dyDescent="0.2">
      <c r="A25" s="78">
        <v>1</v>
      </c>
      <c r="B25" s="40">
        <v>140</v>
      </c>
      <c r="C25" s="41" t="s">
        <v>63</v>
      </c>
      <c r="D25" s="42" t="s">
        <v>64</v>
      </c>
      <c r="E25" s="43">
        <v>37812</v>
      </c>
      <c r="F25" s="43" t="s">
        <v>32</v>
      </c>
      <c r="G25" s="44" t="s">
        <v>44</v>
      </c>
      <c r="H25" s="80">
        <v>2.2881944444444444E-4</v>
      </c>
      <c r="I25" s="86">
        <f t="shared" ref="I25:I27" si="0">P25-H25</f>
        <v>1.639814814814815E-4</v>
      </c>
      <c r="J25" s="86">
        <f t="shared" ref="J25:J27" si="1">K25-P25</f>
        <v>1.6045138888888885E-4</v>
      </c>
      <c r="K25" s="81">
        <v>5.532523148148148E-4</v>
      </c>
      <c r="L25" s="87">
        <f t="shared" ref="L25:L27" si="2">0.75/(HOUR(K25)+MINUTE(K25)/60+SECOND(K25)/3600)</f>
        <v>56.249999999999993</v>
      </c>
      <c r="M25" s="88" t="s">
        <v>32</v>
      </c>
      <c r="N25" s="79"/>
      <c r="P25" s="85">
        <v>3.9280092592592595E-4</v>
      </c>
      <c r="Q25" s="45"/>
    </row>
    <row r="26" spans="1:17" ht="35.1" customHeight="1" x14ac:dyDescent="0.2">
      <c r="A26" s="78">
        <v>1</v>
      </c>
      <c r="B26" s="40">
        <v>139</v>
      </c>
      <c r="C26" s="41" t="s">
        <v>65</v>
      </c>
      <c r="D26" s="42" t="s">
        <v>66</v>
      </c>
      <c r="E26" s="43">
        <v>37758</v>
      </c>
      <c r="F26" s="43" t="s">
        <v>30</v>
      </c>
      <c r="G26" s="44" t="s">
        <v>44</v>
      </c>
      <c r="H26" s="80">
        <v>2.2881944444444444E-4</v>
      </c>
      <c r="I26" s="86">
        <f t="shared" si="0"/>
        <v>1.639814814814815E-4</v>
      </c>
      <c r="J26" s="86">
        <f t="shared" si="1"/>
        <v>1.6045138888888885E-4</v>
      </c>
      <c r="K26" s="81">
        <v>5.532523148148148E-4</v>
      </c>
      <c r="L26" s="87">
        <f t="shared" si="2"/>
        <v>56.249999999999993</v>
      </c>
      <c r="M26" s="88" t="s">
        <v>32</v>
      </c>
      <c r="N26" s="79"/>
      <c r="P26" s="85">
        <v>3.9280092592592595E-4</v>
      </c>
      <c r="Q26" s="45"/>
    </row>
    <row r="27" spans="1:17" ht="35.1" customHeight="1" x14ac:dyDescent="0.2">
      <c r="A27" s="78">
        <v>1</v>
      </c>
      <c r="B27" s="40">
        <v>141</v>
      </c>
      <c r="C27" s="41" t="s">
        <v>67</v>
      </c>
      <c r="D27" s="42" t="s">
        <v>68</v>
      </c>
      <c r="E27" s="43">
        <v>37972</v>
      </c>
      <c r="F27" s="43" t="s">
        <v>32</v>
      </c>
      <c r="G27" s="44" t="s">
        <v>44</v>
      </c>
      <c r="H27" s="80">
        <v>2.2881944444444444E-4</v>
      </c>
      <c r="I27" s="86">
        <f t="shared" si="0"/>
        <v>1.639814814814815E-4</v>
      </c>
      <c r="J27" s="86">
        <f t="shared" si="1"/>
        <v>1.6045138888888885E-4</v>
      </c>
      <c r="K27" s="81">
        <v>5.532523148148148E-4</v>
      </c>
      <c r="L27" s="87">
        <f t="shared" si="2"/>
        <v>56.249999999999993</v>
      </c>
      <c r="M27" s="88" t="s">
        <v>32</v>
      </c>
      <c r="N27" s="79"/>
      <c r="P27" s="85">
        <v>3.9280092592592595E-4</v>
      </c>
      <c r="Q27" s="45"/>
    </row>
    <row r="28" spans="1:17" ht="35.1" customHeight="1" x14ac:dyDescent="0.2">
      <c r="A28" s="78">
        <v>2</v>
      </c>
      <c r="B28" s="40">
        <v>133</v>
      </c>
      <c r="C28" s="41" t="s">
        <v>69</v>
      </c>
      <c r="D28" s="42" t="s">
        <v>70</v>
      </c>
      <c r="E28" s="43">
        <v>38988</v>
      </c>
      <c r="F28" s="43" t="s">
        <v>32</v>
      </c>
      <c r="G28" s="44" t="s">
        <v>44</v>
      </c>
      <c r="H28" s="80">
        <v>2.2444444444444443E-4</v>
      </c>
      <c r="I28" s="86">
        <f t="shared" ref="I28:I31" si="3">P28-H28</f>
        <v>1.6412037037037041E-4</v>
      </c>
      <c r="J28" s="86">
        <f t="shared" ref="J28:J31" si="4">K28-P28</f>
        <v>1.7229166666666668E-4</v>
      </c>
      <c r="K28" s="81">
        <v>5.6085648148148151E-4</v>
      </c>
      <c r="L28" s="87">
        <f t="shared" ref="L28:L34" si="5">0.75/(HOUR(K28)+MINUTE(K28)/60+SECOND(K28)/3600)</f>
        <v>56.249999999999993</v>
      </c>
      <c r="M28" s="88" t="s">
        <v>32</v>
      </c>
      <c r="N28" s="79"/>
      <c r="P28" s="85">
        <v>3.8856481481481484E-4</v>
      </c>
      <c r="Q28" s="46"/>
    </row>
    <row r="29" spans="1:17" ht="35.1" customHeight="1" x14ac:dyDescent="0.2">
      <c r="A29" s="78">
        <v>2</v>
      </c>
      <c r="B29" s="40">
        <v>134</v>
      </c>
      <c r="C29" s="41" t="s">
        <v>71</v>
      </c>
      <c r="D29" s="42" t="s">
        <v>72</v>
      </c>
      <c r="E29" s="43">
        <v>38671</v>
      </c>
      <c r="F29" s="43" t="s">
        <v>32</v>
      </c>
      <c r="G29" s="44" t="s">
        <v>44</v>
      </c>
      <c r="H29" s="80">
        <v>2.2444444444444443E-4</v>
      </c>
      <c r="I29" s="86">
        <f t="shared" ref="I29:I30" si="6">P29-H29</f>
        <v>1.6412037037037041E-4</v>
      </c>
      <c r="J29" s="86">
        <f t="shared" ref="J29:J30" si="7">K29-P29</f>
        <v>1.7229166666666668E-4</v>
      </c>
      <c r="K29" s="81">
        <v>5.6085648148148151E-4</v>
      </c>
      <c r="L29" s="87">
        <f t="shared" si="5"/>
        <v>56.249999999999993</v>
      </c>
      <c r="M29" s="88" t="s">
        <v>32</v>
      </c>
      <c r="N29" s="79"/>
      <c r="P29" s="85">
        <v>3.8856481481481484E-4</v>
      </c>
      <c r="Q29" s="46"/>
    </row>
    <row r="30" spans="1:17" ht="35.1" customHeight="1" x14ac:dyDescent="0.2">
      <c r="A30" s="78">
        <v>2</v>
      </c>
      <c r="B30" s="40">
        <v>132</v>
      </c>
      <c r="C30" s="41" t="s">
        <v>73</v>
      </c>
      <c r="D30" s="42" t="s">
        <v>74</v>
      </c>
      <c r="E30" s="43">
        <v>38783</v>
      </c>
      <c r="F30" s="43" t="s">
        <v>32</v>
      </c>
      <c r="G30" s="44" t="s">
        <v>44</v>
      </c>
      <c r="H30" s="80">
        <v>2.2444444444444443E-4</v>
      </c>
      <c r="I30" s="86">
        <f t="shared" si="6"/>
        <v>1.6412037037037041E-4</v>
      </c>
      <c r="J30" s="86">
        <f t="shared" si="7"/>
        <v>1.7229166666666668E-4</v>
      </c>
      <c r="K30" s="81">
        <v>5.6085648148148151E-4</v>
      </c>
      <c r="L30" s="87">
        <f t="shared" si="5"/>
        <v>56.249999999999993</v>
      </c>
      <c r="M30" s="88" t="s">
        <v>32</v>
      </c>
      <c r="N30" s="79"/>
      <c r="P30" s="85">
        <v>3.8856481481481484E-4</v>
      </c>
      <c r="Q30" s="45"/>
    </row>
    <row r="31" spans="1:17" ht="35.1" customHeight="1" x14ac:dyDescent="0.2">
      <c r="A31" s="78">
        <v>3</v>
      </c>
      <c r="B31" s="40">
        <v>75</v>
      </c>
      <c r="C31" s="41" t="s">
        <v>75</v>
      </c>
      <c r="D31" s="42" t="s">
        <v>76</v>
      </c>
      <c r="E31" s="43">
        <v>38895</v>
      </c>
      <c r="F31" s="43" t="s">
        <v>32</v>
      </c>
      <c r="G31" s="44" t="s">
        <v>45</v>
      </c>
      <c r="H31" s="80">
        <v>2.2875E-4</v>
      </c>
      <c r="I31" s="86">
        <f t="shared" si="3"/>
        <v>1.7290509259259261E-4</v>
      </c>
      <c r="J31" s="86">
        <f t="shared" si="4"/>
        <v>1.7981481481481478E-4</v>
      </c>
      <c r="K31" s="81">
        <v>5.8146990740740739E-4</v>
      </c>
      <c r="L31" s="87">
        <f t="shared" si="5"/>
        <v>54</v>
      </c>
      <c r="M31" s="88" t="s">
        <v>36</v>
      </c>
      <c r="N31" s="79"/>
      <c r="P31" s="85">
        <v>4.0165509259259261E-4</v>
      </c>
      <c r="Q31" s="45"/>
    </row>
    <row r="32" spans="1:17" ht="35.1" customHeight="1" x14ac:dyDescent="0.2">
      <c r="A32" s="78">
        <v>3</v>
      </c>
      <c r="B32" s="40">
        <v>76</v>
      </c>
      <c r="C32" s="41" t="s">
        <v>77</v>
      </c>
      <c r="D32" s="42" t="s">
        <v>78</v>
      </c>
      <c r="E32" s="43">
        <v>38965</v>
      </c>
      <c r="F32" s="43" t="s">
        <v>32</v>
      </c>
      <c r="G32" s="44" t="s">
        <v>45</v>
      </c>
      <c r="H32" s="80">
        <v>2.2875E-4</v>
      </c>
      <c r="I32" s="86">
        <f t="shared" ref="I32:I34" si="8">P32-H32</f>
        <v>1.7290509259259261E-4</v>
      </c>
      <c r="J32" s="86">
        <f t="shared" ref="J32:J34" si="9">K32-P32</f>
        <v>1.7981481481481478E-4</v>
      </c>
      <c r="K32" s="81">
        <v>5.8146990740740739E-4</v>
      </c>
      <c r="L32" s="87">
        <f t="shared" si="5"/>
        <v>54</v>
      </c>
      <c r="M32" s="88" t="s">
        <v>36</v>
      </c>
      <c r="N32" s="79"/>
      <c r="P32" s="85">
        <v>4.0165509259259261E-4</v>
      </c>
      <c r="Q32" s="46"/>
    </row>
    <row r="33" spans="1:17" ht="35.1" customHeight="1" x14ac:dyDescent="0.2">
      <c r="A33" s="78">
        <v>3</v>
      </c>
      <c r="B33" s="40">
        <v>74</v>
      </c>
      <c r="C33" s="41" t="s">
        <v>79</v>
      </c>
      <c r="D33" s="42" t="s">
        <v>80</v>
      </c>
      <c r="E33" s="43">
        <v>38763</v>
      </c>
      <c r="F33" s="43" t="s">
        <v>32</v>
      </c>
      <c r="G33" s="44" t="s">
        <v>45</v>
      </c>
      <c r="H33" s="80">
        <v>2.2875E-4</v>
      </c>
      <c r="I33" s="86">
        <f t="shared" si="8"/>
        <v>1.7290509259259261E-4</v>
      </c>
      <c r="J33" s="86">
        <f t="shared" si="9"/>
        <v>1.7981481481481478E-4</v>
      </c>
      <c r="K33" s="81">
        <v>5.8146990740740739E-4</v>
      </c>
      <c r="L33" s="87">
        <f t="shared" si="5"/>
        <v>54</v>
      </c>
      <c r="M33" s="88" t="s">
        <v>36</v>
      </c>
      <c r="N33" s="79"/>
      <c r="P33" s="85">
        <v>4.0165509259259261E-4</v>
      </c>
      <c r="Q33" s="45"/>
    </row>
    <row r="34" spans="1:17" ht="35.1" customHeight="1" x14ac:dyDescent="0.2">
      <c r="A34" s="78">
        <v>3</v>
      </c>
      <c r="B34" s="40">
        <v>77</v>
      </c>
      <c r="C34" s="41" t="s">
        <v>81</v>
      </c>
      <c r="D34" s="42" t="s">
        <v>82</v>
      </c>
      <c r="E34" s="43">
        <v>38975</v>
      </c>
      <c r="F34" s="43" t="s">
        <v>32</v>
      </c>
      <c r="G34" s="44" t="s">
        <v>45</v>
      </c>
      <c r="H34" s="80">
        <v>2.2875E-4</v>
      </c>
      <c r="I34" s="86">
        <f t="shared" si="8"/>
        <v>1.7290509259259261E-4</v>
      </c>
      <c r="J34" s="86">
        <f t="shared" si="9"/>
        <v>1.7981481481481478E-4</v>
      </c>
      <c r="K34" s="81">
        <v>5.8146990740740739E-4</v>
      </c>
      <c r="L34" s="87">
        <f t="shared" si="5"/>
        <v>54</v>
      </c>
      <c r="M34" s="88" t="s">
        <v>36</v>
      </c>
      <c r="N34" s="79"/>
      <c r="P34" s="85">
        <v>4.0165509259259261E-4</v>
      </c>
      <c r="Q34" s="45"/>
    </row>
    <row r="35" spans="1:17" ht="8.25" customHeight="1" x14ac:dyDescent="0.2">
      <c r="A35" s="64"/>
      <c r="B35" s="65"/>
      <c r="C35" s="65"/>
      <c r="D35" s="66"/>
      <c r="E35" s="67"/>
      <c r="F35" s="68"/>
      <c r="G35" s="69"/>
      <c r="H35" s="70"/>
      <c r="I35" s="70"/>
      <c r="J35" s="70"/>
      <c r="K35" s="70"/>
      <c r="L35" s="71"/>
      <c r="M35" s="72"/>
      <c r="N35" s="73"/>
    </row>
    <row r="36" spans="1:17" ht="15" x14ac:dyDescent="0.2">
      <c r="A36" s="131" t="s">
        <v>24</v>
      </c>
      <c r="B36" s="111"/>
      <c r="C36" s="111"/>
      <c r="D36" s="111"/>
      <c r="E36" s="47"/>
      <c r="F36" s="47"/>
      <c r="G36" s="111"/>
      <c r="H36" s="111"/>
      <c r="I36" s="111"/>
      <c r="J36" s="111"/>
      <c r="K36" s="111"/>
      <c r="L36" s="111"/>
      <c r="M36" s="111"/>
      <c r="N36" s="112"/>
    </row>
    <row r="37" spans="1:17" x14ac:dyDescent="0.2">
      <c r="A37" s="48" t="s">
        <v>25</v>
      </c>
      <c r="B37" s="49"/>
      <c r="C37" s="50"/>
      <c r="D37" s="49"/>
      <c r="E37" s="51"/>
      <c r="F37" s="49"/>
      <c r="G37" s="52" t="s">
        <v>26</v>
      </c>
      <c r="H37" s="53">
        <v>4</v>
      </c>
      <c r="K37" s="54" t="s">
        <v>27</v>
      </c>
      <c r="L37" s="52">
        <f>COUNTIF(F24:F34,"ЗМС")</f>
        <v>0</v>
      </c>
      <c r="M37" s="54"/>
      <c r="N37" s="52"/>
    </row>
    <row r="38" spans="1:17" x14ac:dyDescent="0.2">
      <c r="A38" s="48" t="s">
        <v>28</v>
      </c>
      <c r="B38" s="49"/>
      <c r="C38" s="50"/>
      <c r="D38" s="49"/>
      <c r="E38" s="51"/>
      <c r="F38" s="49"/>
      <c r="G38" s="50" t="s">
        <v>29</v>
      </c>
      <c r="H38" s="53">
        <f>H39+H43</f>
        <v>11</v>
      </c>
      <c r="K38" s="54" t="s">
        <v>30</v>
      </c>
      <c r="L38" s="52">
        <f>COUNTIF(F24:F34,"МСМК")</f>
        <v>1</v>
      </c>
      <c r="M38" s="54"/>
      <c r="N38" s="52"/>
    </row>
    <row r="39" spans="1:17" x14ac:dyDescent="0.2">
      <c r="A39" s="49"/>
      <c r="B39" s="49"/>
      <c r="C39" s="50"/>
      <c r="D39" s="49"/>
      <c r="E39" s="51"/>
      <c r="F39" s="49"/>
      <c r="G39" s="50" t="s">
        <v>31</v>
      </c>
      <c r="H39" s="53">
        <f>H40+H41+H42</f>
        <v>11</v>
      </c>
      <c r="K39" s="54" t="s">
        <v>32</v>
      </c>
      <c r="L39" s="52">
        <f>COUNTIF(F24:F34,"МС")</f>
        <v>10</v>
      </c>
      <c r="M39" s="54"/>
      <c r="N39" s="52"/>
    </row>
    <row r="40" spans="1:17" x14ac:dyDescent="0.2">
      <c r="A40" s="49"/>
      <c r="B40" s="49"/>
      <c r="C40" s="50"/>
      <c r="D40" s="49"/>
      <c r="E40" s="51"/>
      <c r="F40" s="49"/>
      <c r="G40" s="50" t="s">
        <v>33</v>
      </c>
      <c r="H40" s="53">
        <f>COUNT(A24:A34)</f>
        <v>11</v>
      </c>
      <c r="K40" s="54" t="s">
        <v>34</v>
      </c>
      <c r="L40" s="52">
        <f>COUNTIF(F24:F34,"КМС")</f>
        <v>0</v>
      </c>
      <c r="M40" s="54"/>
      <c r="N40" s="52"/>
    </row>
    <row r="41" spans="1:17" x14ac:dyDescent="0.2">
      <c r="A41" s="49"/>
      <c r="B41" s="49"/>
      <c r="C41" s="50"/>
      <c r="D41" s="49"/>
      <c r="E41" s="51"/>
      <c r="F41" s="49"/>
      <c r="G41" s="50" t="s">
        <v>35</v>
      </c>
      <c r="H41" s="53">
        <f>COUNTIF(A24:A34,"НФ")</f>
        <v>0</v>
      </c>
      <c r="K41" s="54" t="s">
        <v>36</v>
      </c>
      <c r="L41" s="52">
        <f>COUNTIF(F24:F34,"1 СР")</f>
        <v>0</v>
      </c>
      <c r="M41" s="54"/>
      <c r="N41" s="52"/>
    </row>
    <row r="42" spans="1:17" x14ac:dyDescent="0.2">
      <c r="A42" s="49"/>
      <c r="B42" s="49"/>
      <c r="C42" s="50"/>
      <c r="D42" s="49"/>
      <c r="E42" s="51"/>
      <c r="F42" s="49"/>
      <c r="G42" s="50" t="s">
        <v>37</v>
      </c>
      <c r="H42" s="53">
        <f>COUNTIF(A24:A34,"ДСКВ")</f>
        <v>0</v>
      </c>
      <c r="K42" s="55" t="s">
        <v>38</v>
      </c>
      <c r="L42" s="52">
        <f>COUNTIF(F24:F34,"2 СР")</f>
        <v>0</v>
      </c>
      <c r="M42" s="54"/>
      <c r="N42" s="52"/>
    </row>
    <row r="43" spans="1:17" x14ac:dyDescent="0.2">
      <c r="A43" s="49"/>
      <c r="B43" s="49"/>
      <c r="C43" s="50"/>
      <c r="D43" s="49"/>
      <c r="E43" s="51"/>
      <c r="F43" s="49"/>
      <c r="G43" s="50" t="s">
        <v>39</v>
      </c>
      <c r="H43" s="53">
        <f>COUNTIF(A24:A34,"НС")</f>
        <v>0</v>
      </c>
      <c r="K43" s="55" t="s">
        <v>40</v>
      </c>
      <c r="L43" s="52">
        <f>COUNTIF(F24:F34,"3 СР")</f>
        <v>0</v>
      </c>
      <c r="M43" s="54"/>
      <c r="N43" s="52"/>
    </row>
    <row r="44" spans="1:17" x14ac:dyDescent="0.2">
      <c r="A44" s="49"/>
      <c r="B44" s="56"/>
      <c r="C44" s="56"/>
      <c r="D44" s="49"/>
      <c r="E44" s="51"/>
      <c r="F44" s="49"/>
      <c r="G44" s="49"/>
      <c r="H44" s="57"/>
      <c r="I44" s="57"/>
      <c r="J44" s="57"/>
      <c r="K44" s="57"/>
      <c r="L44" s="55"/>
      <c r="M44" s="49"/>
      <c r="N44" s="49"/>
    </row>
    <row r="45" spans="1:17" ht="15" x14ac:dyDescent="0.2">
      <c r="A45" s="131"/>
      <c r="B45" s="111"/>
      <c r="C45" s="111"/>
      <c r="D45" s="111"/>
      <c r="E45" s="111" t="s">
        <v>41</v>
      </c>
      <c r="F45" s="111"/>
      <c r="G45" s="111"/>
      <c r="H45" s="111" t="s">
        <v>42</v>
      </c>
      <c r="I45" s="111"/>
      <c r="J45" s="111"/>
      <c r="K45" s="111"/>
      <c r="L45" s="111" t="s">
        <v>43</v>
      </c>
      <c r="M45" s="111"/>
      <c r="N45" s="112"/>
    </row>
    <row r="46" spans="1:17" x14ac:dyDescent="0.2">
      <c r="A46" s="132"/>
      <c r="B46" s="93"/>
      <c r="C46" s="93"/>
      <c r="D46" s="93"/>
      <c r="E46" s="93"/>
      <c r="F46" s="133"/>
      <c r="G46" s="133"/>
      <c r="H46" s="133"/>
      <c r="I46" s="133"/>
      <c r="J46" s="133"/>
      <c r="K46" s="133"/>
      <c r="L46" s="133"/>
      <c r="M46" s="133"/>
      <c r="N46" s="134"/>
    </row>
    <row r="47" spans="1:17" x14ac:dyDescent="0.2">
      <c r="A47" s="58"/>
      <c r="B47" s="1"/>
      <c r="C47" s="1"/>
      <c r="D47" s="1"/>
      <c r="E47" s="59"/>
      <c r="F47" s="1"/>
      <c r="G47" s="1"/>
      <c r="H47" s="60"/>
      <c r="I47" s="60"/>
      <c r="J47" s="60"/>
      <c r="K47" s="60"/>
      <c r="L47" s="1"/>
      <c r="M47" s="1"/>
      <c r="N47" s="61"/>
    </row>
    <row r="48" spans="1:17" x14ac:dyDescent="0.2">
      <c r="A48" s="58"/>
      <c r="B48" s="1"/>
      <c r="C48" s="1"/>
      <c r="D48" s="1"/>
      <c r="E48" s="59"/>
      <c r="F48" s="1"/>
      <c r="G48" s="1"/>
      <c r="H48" s="60"/>
      <c r="I48" s="60"/>
      <c r="J48" s="60"/>
      <c r="K48" s="60"/>
      <c r="L48" s="1"/>
      <c r="M48" s="1"/>
      <c r="N48" s="61"/>
    </row>
    <row r="49" spans="1:14" x14ac:dyDescent="0.2">
      <c r="A49" s="58"/>
      <c r="B49" s="1"/>
      <c r="C49" s="1"/>
      <c r="D49" s="1"/>
      <c r="E49" s="59"/>
      <c r="F49" s="1"/>
      <c r="G49" s="1"/>
      <c r="H49" s="60"/>
      <c r="I49" s="60"/>
      <c r="J49" s="60"/>
      <c r="K49" s="60"/>
      <c r="L49" s="1"/>
      <c r="M49" s="1"/>
      <c r="N49" s="61"/>
    </row>
    <row r="50" spans="1:14" x14ac:dyDescent="0.2">
      <c r="A50" s="58"/>
      <c r="B50" s="1"/>
      <c r="C50" s="1"/>
      <c r="D50" s="1"/>
      <c r="E50" s="59"/>
      <c r="F50" s="1"/>
      <c r="G50" s="1"/>
      <c r="H50" s="60"/>
      <c r="I50" s="60"/>
      <c r="J50" s="60"/>
      <c r="K50" s="60"/>
      <c r="L50" s="62"/>
      <c r="M50" s="63"/>
      <c r="N50" s="61"/>
    </row>
    <row r="51" spans="1:14" x14ac:dyDescent="0.2">
      <c r="A51" s="135" t="s">
        <v>2</v>
      </c>
      <c r="B51" s="136"/>
      <c r="C51" s="136"/>
      <c r="D51" s="136"/>
      <c r="E51" s="136" t="str">
        <f>G17</f>
        <v>В.К. Иванов (1К, г. Санкт-Петербург)</v>
      </c>
      <c r="F51" s="136"/>
      <c r="G51" s="136"/>
      <c r="H51" s="136" t="str">
        <f>G18</f>
        <v>М.В. Гонова (ВК, г. Москва)</v>
      </c>
      <c r="I51" s="136"/>
      <c r="J51" s="136"/>
      <c r="K51" s="136"/>
      <c r="L51" s="136" t="str">
        <f>G19</f>
        <v>И.Н. Михайлова (ВК, Санкт-Петербург)</v>
      </c>
      <c r="M51" s="136"/>
      <c r="N51" s="137"/>
    </row>
  </sheetData>
  <autoFilter ref="B23:P34" xr:uid="{24CA35CB-B38E-455F-8CA3-9F458746DEAB}">
    <sortState xmlns:xlrd2="http://schemas.microsoft.com/office/spreadsheetml/2017/richdata2" ref="B24:P34">
      <sortCondition ref="K23:K34"/>
    </sortState>
  </autoFilter>
  <mergeCells count="45">
    <mergeCell ref="A46:E46"/>
    <mergeCell ref="F46:N46"/>
    <mergeCell ref="A51:D51"/>
    <mergeCell ref="E51:G51"/>
    <mergeCell ref="H51:K51"/>
    <mergeCell ref="L51:N51"/>
    <mergeCell ref="P21:P22"/>
    <mergeCell ref="Q21:Q22"/>
    <mergeCell ref="A36:D36"/>
    <mergeCell ref="G36:N36"/>
    <mergeCell ref="A45:D45"/>
    <mergeCell ref="E45:G45"/>
    <mergeCell ref="H45:K45"/>
    <mergeCell ref="L45:N45"/>
    <mergeCell ref="H17:N17"/>
    <mergeCell ref="A21:A22"/>
    <mergeCell ref="B21:B22"/>
    <mergeCell ref="C21:C22"/>
    <mergeCell ref="D21:D22"/>
    <mergeCell ref="E21:E22"/>
    <mergeCell ref="H18:N18"/>
    <mergeCell ref="L21:L22"/>
    <mergeCell ref="M21:M22"/>
    <mergeCell ref="N21:N22"/>
    <mergeCell ref="H21:J21"/>
    <mergeCell ref="F21:F22"/>
    <mergeCell ref="G21:G22"/>
    <mergeCell ref="K21:K22"/>
    <mergeCell ref="A13:D13"/>
    <mergeCell ref="A14:D14"/>
    <mergeCell ref="A15:G15"/>
    <mergeCell ref="H15:N15"/>
    <mergeCell ref="H16:N16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honeticPr fontId="17" type="noConversion"/>
  <conditionalFormatting sqref="G40:G43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2025-07-14T17:35:25Z</dcterms:modified>
</cp:coreProperties>
</file>