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классик" sheetId="2" r:id="rId1"/>
  </sheets>
  <definedNames>
    <definedName name="_xlnm.Print_Titles" localSheetId="0">'Итог прот ВМХ гонка классик'!$21:$21</definedName>
    <definedName name="_xlnm.Print_Area" localSheetId="0">'Итог прот ВМХ гонка классик'!$A$1:$J$48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0" i="2" l="1"/>
  <c r="J39" i="2"/>
  <c r="J38" i="2"/>
  <c r="J37" i="2"/>
  <c r="H37" i="2"/>
  <c r="I48" i="2" l="1"/>
  <c r="G48" i="2"/>
  <c r="D48" i="2"/>
  <c r="H40" i="2"/>
  <c r="H39" i="2"/>
  <c r="H38" i="2"/>
  <c r="J36" i="2"/>
  <c r="J35" i="2"/>
  <c r="J34" i="2"/>
  <c r="H36" i="2" l="1"/>
  <c r="H35" i="2" s="1"/>
</calcChain>
</file>

<file path=xl/sharedStrings.xml><?xml version="1.0" encoding="utf-8"?>
<sst xmlns="http://schemas.openxmlformats.org/spreadsheetml/2006/main" count="114" uniqueCount="91">
  <si>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</si>
  <si>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</si>
  <si>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</si>
  <si>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</si>
  <si>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</si>
  <si>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</si>
  <si>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</si>
  <si>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</si>
  <si>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</si>
  <si>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</si>
  <si>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</si>
  <si>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</si>
  <si>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</si>
  <si>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</si>
  <si>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</si>
  <si>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</si>
  <si>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</si>
  <si>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</si>
  <si>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</si>
  <si>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</si>
  <si>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</si>
  <si>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</si>
  <si>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</si>
  <si>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</si>
  <si>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</si>
  <si>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</si>
  <si>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</si>
  <si>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</si>
  <si>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</si>
  <si>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</si>
  <si>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</si>
  <si>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</si>
  <si>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</si>
  <si>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</si>
  <si>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</si>
  <si>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</si>
  <si>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</si>
  <si>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</si>
  <si>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</si>
  <si>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</si>
  <si>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</si>
  <si>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</si>
  <si>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</si>
  <si>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</si>
  <si>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КОЧЕТКОВ Д.А. (ВК, г. Саранск)</t>
  </si>
  <si>
    <t xml:space="preserve">Влажность: </t>
  </si>
  <si>
    <t>Осадки: ясно</t>
  </si>
  <si>
    <t xml:space="preserve">Ветер: </t>
  </si>
  <si>
    <t>№ ВРВС: 0080011611Я</t>
  </si>
  <si>
    <t>ВМХ - гонка - "Классик" (или "Классик" - смешанная)</t>
  </si>
  <si>
    <t>Девушки 13-14 лет</t>
  </si>
  <si>
    <t>Зеленина Кира</t>
  </si>
  <si>
    <t>Республика Мордовия</t>
  </si>
  <si>
    <t>Богачева Виктория</t>
  </si>
  <si>
    <t>Москва</t>
  </si>
  <si>
    <t>ГБУ "СШОР "Нагорная" Москомспорта</t>
  </si>
  <si>
    <t>Карпова Анастасия</t>
  </si>
  <si>
    <t>Кручинкина Лилия</t>
  </si>
  <si>
    <t>Департамент спорта города Москвы</t>
  </si>
  <si>
    <t>РСОО "Федерация велосипедного спорта в городе Москве"</t>
  </si>
  <si>
    <t>ГОСУДАРСТВЕННОЕ БЮДЖЕТНОЕ УЧРЕЖДЕНИЕ "СПОРТИВНАЯ ШКОЛА ОЛИМПИЙСКОГО РЕЗЕРВА "НАГОРНАЯ" МОСКОМСПОРТА</t>
  </si>
  <si>
    <t xml:space="preserve"> МЕСТО ПРОВЕДЕНИЯ: г. Москва</t>
  </si>
  <si>
    <t xml:space="preserve"> ДАТА ПРОВЕДЕНИЯ: 13 мая 2022 года </t>
  </si>
  <si>
    <t xml:space="preserve">№ ЕКП 2022: 4686 </t>
  </si>
  <si>
    <t>420/420</t>
  </si>
  <si>
    <t>НАЗВАНИЕ ТРАССЫ / РЕГ.НОМЕР: Велодром "BMX Марьинский"106392</t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</si>
  <si>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18ч 00м</t>
    </r>
  </si>
  <si>
    <t>333</t>
  </si>
  <si>
    <t>648</t>
  </si>
  <si>
    <t>ГБПОУ «МССУОР № 2»</t>
  </si>
  <si>
    <t>23</t>
  </si>
  <si>
    <t>ГБУ РМ "СШОР ПО ВЕЛОСПОРТУ"</t>
  </si>
  <si>
    <t>31</t>
  </si>
  <si>
    <t>505</t>
  </si>
  <si>
    <t>48</t>
  </si>
  <si>
    <t>Кащук Валерия</t>
  </si>
  <si>
    <t>60</t>
  </si>
  <si>
    <t>55</t>
  </si>
  <si>
    <t>249</t>
  </si>
  <si>
    <t>Семичастнова Дарья</t>
  </si>
  <si>
    <t>Московская облать</t>
  </si>
  <si>
    <t>ГБУ СШОР МО</t>
  </si>
  <si>
    <t>75</t>
  </si>
  <si>
    <t>Ткачук Мария</t>
  </si>
  <si>
    <t>ДЫШАКОВ А.С. (ВК, г. Москва)</t>
  </si>
  <si>
    <t>ГВОЗДЁВ К.Е. (IК, г. Москва)</t>
  </si>
  <si>
    <r>
      <t xml:space="preserve">НАЧАЛО ГОНКИ: </t>
    </r>
    <r>
      <rPr>
        <sz val="11"/>
        <rFont val="Calibri"/>
        <family val="2"/>
        <charset val="204"/>
      </rPr>
      <t>15ч 30м</t>
    </r>
  </si>
  <si>
    <t>Температура: +15</t>
  </si>
  <si>
    <t>Шидловская Ярослава</t>
  </si>
  <si>
    <t xml:space="preserve">Ручьева Дарья </t>
  </si>
  <si>
    <t>Адмакина Анна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</si>
</sst>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:ss.000"/>
    <numFmt numFmtId="165" formatCode="h:mm:ss.00"/>
    <numFmt numFmtId="166" formatCode="yyyy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3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9" fillId="0" borderId="0"/>
  </cellStyleXfs>
  <cellXfs count="107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14" xfId="2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14" fillId="2" borderId="20" xfId="2" applyFont="1" applyFill="1" applyBorder="1" applyAlignment="1">
      <alignment horizontal="center" vertical="center"/>
    </xf>
    <xf numFmtId="0" fontId="14" fillId="2" borderId="21" xfId="1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6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0" fontId="14" fillId="2" borderId="25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165" fontId="5" fillId="0" borderId="12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49" fontId="11" fillId="0" borderId="16" xfId="2" applyNumberFormat="1" applyFont="1" applyBorder="1" applyAlignment="1">
      <alignment horizontal="left" vertical="center"/>
    </xf>
    <xf numFmtId="0" fontId="11" fillId="3" borderId="6" xfId="2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2" fillId="3" borderId="7" xfId="2" applyFont="1" applyFill="1" applyBorder="1" applyAlignment="1">
      <alignment horizontal="right" vertical="center"/>
    </xf>
    <xf numFmtId="0" fontId="11" fillId="3" borderId="9" xfId="2" applyFont="1" applyFill="1" applyBorder="1" applyAlignment="1">
      <alignment vertical="center"/>
    </xf>
    <xf numFmtId="0" fontId="13" fillId="3" borderId="9" xfId="2" applyFont="1" applyFill="1" applyBorder="1" applyAlignment="1">
      <alignment horizontal="left" vertical="center"/>
    </xf>
    <xf numFmtId="0" fontId="12" fillId="3" borderId="10" xfId="2" applyFont="1" applyFill="1" applyBorder="1" applyAlignment="1">
      <alignment horizontal="right" vertical="center"/>
    </xf>
    <xf numFmtId="0" fontId="10" fillId="3" borderId="13" xfId="2" applyFont="1" applyFill="1" applyBorder="1" applyAlignment="1">
      <alignment vertical="center"/>
    </xf>
    <xf numFmtId="0" fontId="10" fillId="3" borderId="14" xfId="2" applyFont="1" applyFill="1" applyBorder="1" applyAlignment="1">
      <alignment horizontal="center" vertical="center"/>
    </xf>
    <xf numFmtId="0" fontId="10" fillId="3" borderId="14" xfId="2" applyFont="1" applyFill="1" applyBorder="1" applyAlignment="1">
      <alignment vertical="center"/>
    </xf>
    <xf numFmtId="0" fontId="11" fillId="3" borderId="14" xfId="2" applyFont="1" applyFill="1" applyBorder="1" applyAlignment="1">
      <alignment vertical="center"/>
    </xf>
    <xf numFmtId="0" fontId="11" fillId="3" borderId="14" xfId="2" applyFont="1" applyFill="1" applyBorder="1" applyAlignment="1">
      <alignment horizontal="right" vertical="center"/>
    </xf>
    <xf numFmtId="0" fontId="5" fillId="3" borderId="14" xfId="2" applyFont="1" applyFill="1" applyBorder="1" applyAlignment="1">
      <alignment horizontal="right" vertical="center"/>
    </xf>
    <xf numFmtId="0" fontId="5" fillId="3" borderId="14" xfId="2" applyFont="1" applyFill="1" applyBorder="1" applyAlignment="1">
      <alignment vertical="center"/>
    </xf>
    <xf numFmtId="0" fontId="18" fillId="3" borderId="27" xfId="0" applyFont="1" applyFill="1" applyBorder="1" applyAlignment="1">
      <alignment horizontal="right" vertical="center"/>
    </xf>
    <xf numFmtId="0" fontId="14" fillId="3" borderId="15" xfId="2" applyFont="1" applyFill="1" applyBorder="1" applyAlignment="1">
      <alignment vertical="center"/>
    </xf>
    <xf numFmtId="0" fontId="14" fillId="3" borderId="16" xfId="2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30" xfId="2" applyFont="1" applyFill="1" applyBorder="1" applyAlignment="1">
      <alignment vertical="center"/>
    </xf>
    <xf numFmtId="0" fontId="5" fillId="3" borderId="17" xfId="2" applyFont="1" applyFill="1" applyBorder="1" applyAlignment="1">
      <alignment horizontal="center" vertical="center"/>
    </xf>
    <xf numFmtId="0" fontId="5" fillId="3" borderId="17" xfId="2" applyFont="1" applyFill="1" applyBorder="1" applyAlignment="1">
      <alignment vertical="center"/>
    </xf>
    <xf numFmtId="0" fontId="14" fillId="3" borderId="33" xfId="2" applyFont="1" applyFill="1" applyBorder="1" applyAlignment="1">
      <alignment horizontal="left" vertical="center"/>
    </xf>
    <xf numFmtId="49" fontId="5" fillId="3" borderId="34" xfId="2" applyNumberFormat="1" applyFont="1" applyFill="1" applyBorder="1" applyAlignment="1">
      <alignment horizontal="right" vertical="center"/>
    </xf>
    <xf numFmtId="0" fontId="16" fillId="0" borderId="19" xfId="2" applyFont="1" applyBorder="1" applyAlignment="1">
      <alignment vertical="center" wrapText="1"/>
    </xf>
    <xf numFmtId="0" fontId="6" fillId="0" borderId="0" xfId="2" applyFont="1" applyBorder="1" applyAlignment="1">
      <alignment vertical="center"/>
    </xf>
    <xf numFmtId="0" fontId="5" fillId="0" borderId="23" xfId="13" applyFont="1" applyFill="1" applyBorder="1" applyAlignment="1">
      <alignment horizontal="center" vertical="center"/>
    </xf>
    <xf numFmtId="49" fontId="5" fillId="0" borderId="23" xfId="12" applyNumberFormat="1" applyFont="1" applyFill="1" applyBorder="1" applyAlignment="1">
      <alignment horizontal="center" vertical="center" wrapText="1"/>
    </xf>
    <xf numFmtId="1" fontId="5" fillId="0" borderId="23" xfId="12" applyNumberFormat="1" applyFont="1" applyFill="1" applyBorder="1" applyAlignment="1">
      <alignment horizontal="center" vertical="center" wrapText="1"/>
    </xf>
    <xf numFmtId="0" fontId="5" fillId="0" borderId="23" xfId="12" applyFont="1" applyFill="1" applyBorder="1" applyAlignment="1">
      <alignment horizontal="center" vertical="center" wrapText="1"/>
    </xf>
    <xf numFmtId="0" fontId="5" fillId="0" borderId="23" xfId="14" applyFont="1" applyFill="1" applyBorder="1" applyAlignment="1">
      <alignment horizontal="center" vertical="center" wrapText="1"/>
    </xf>
    <xf numFmtId="0" fontId="5" fillId="0" borderId="23" xfId="14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right" vertical="center"/>
    </xf>
    <xf numFmtId="0" fontId="5" fillId="0" borderId="32" xfId="13" applyFont="1" applyFill="1" applyBorder="1" applyAlignment="1">
      <alignment horizontal="center" vertical="center"/>
    </xf>
    <xf numFmtId="49" fontId="5" fillId="0" borderId="32" xfId="12" applyNumberFormat="1" applyFont="1" applyFill="1" applyBorder="1" applyAlignment="1">
      <alignment horizontal="center" vertical="center" wrapText="1"/>
    </xf>
    <xf numFmtId="1" fontId="5" fillId="0" borderId="32" xfId="12" applyNumberFormat="1" applyFont="1" applyFill="1" applyBorder="1" applyAlignment="1">
      <alignment horizontal="center" vertical="center" wrapText="1"/>
    </xf>
    <xf numFmtId="0" fontId="5" fillId="0" borderId="32" xfId="12" applyFont="1" applyFill="1" applyBorder="1" applyAlignment="1">
      <alignment horizontal="center" vertical="center" wrapText="1"/>
    </xf>
    <xf numFmtId="0" fontId="5" fillId="0" borderId="32" xfId="14" applyFont="1" applyFill="1" applyBorder="1" applyAlignment="1">
      <alignment horizontal="center" vertical="center" wrapText="1"/>
    </xf>
    <xf numFmtId="0" fontId="5" fillId="0" borderId="32" xfId="14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6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3" borderId="5" xfId="2" applyFont="1" applyFill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4" borderId="11" xfId="2" applyFont="1" applyFill="1" applyBorder="1" applyAlignment="1">
      <alignment horizontal="center" vertical="center"/>
    </xf>
    <xf numFmtId="0" fontId="10" fillId="4" borderId="15" xfId="2" applyFont="1" applyFill="1" applyBorder="1" applyAlignment="1">
      <alignment horizontal="center" vertical="center"/>
    </xf>
    <xf numFmtId="0" fontId="10" fillId="4" borderId="16" xfId="2" applyFont="1" applyFill="1" applyBorder="1" applyAlignment="1">
      <alignment horizontal="center" vertical="center"/>
    </xf>
    <xf numFmtId="0" fontId="14" fillId="3" borderId="12" xfId="2" applyFont="1" applyFill="1" applyBorder="1" applyAlignment="1">
      <alignment horizontal="left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</cellXfs>
  <cellStyles count="15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 5" xfId="14"/>
    <cellStyle name="Обычный_ID4938_RS_1" xfId="11"/>
    <cellStyle name="Обычный_Protokol 2" xfId="13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467180</xdr:colOff>
      <xdr:row>3</xdr:row>
      <xdr:rowOff>75293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480" cy="932543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396422</xdr:colOff>
      <xdr:row>0</xdr:row>
      <xdr:rowOff>0</xdr:rowOff>
    </xdr:from>
    <xdr:to>
      <xdr:col>3</xdr:col>
      <xdr:colOff>982133</xdr:colOff>
      <xdr:row>3</xdr:row>
      <xdr:rowOff>208643</xdr:rowOff>
    </xdr:to>
    <xdr:pic>
      <xdr:nvPicPr>
        <xdr:cNvPr id="6" name="Рисунок 3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399722" y="0"/>
          <a:ext cx="1481061" cy="1065893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191409</xdr:colOff>
      <xdr:row>0</xdr:row>
      <xdr:rowOff>0</xdr:rowOff>
    </xdr:from>
    <xdr:to>
      <xdr:col>9</xdr:col>
      <xdr:colOff>527050</xdr:colOff>
      <xdr:row>5</xdr:row>
      <xdr:rowOff>217109</xdr:rowOff>
    </xdr:to>
    <xdr:pic>
      <xdr:nvPicPr>
        <xdr:cNvPr id="7" name="Рисунок 4" descr="C:\Users\ЛеликоваЮВ\AppData\Local\Microsoft\Windows\Temporary Internet Files\Content.Outlook\8PA8SDOU\492 Logo-01 (3).png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9159" y="0"/>
          <a:ext cx="2393041" cy="1626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458107</xdr:colOff>
      <xdr:row>0</xdr:row>
      <xdr:rowOff>176892</xdr:rowOff>
    </xdr:from>
    <xdr:ext cx="935566" cy="850900"/>
    <xdr:pic>
      <xdr:nvPicPr>
        <xdr:cNvPr id="8" name="Рисунок 7" descr="C:\Users\Сумароков ВО\Desktop\Критериум Лужники\фвсм лого.png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3257" y="176892"/>
          <a:ext cx="935566" cy="8509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MH49"/>
  <sheetViews>
    <sheetView tabSelected="1" view="pageBreakPreview" topLeftCell="A7" zoomScaleNormal="100" zoomScaleSheetLayoutView="100" zoomScalePageLayoutView="95" workbookViewId="0">
      <selection activeCell="D32" sqref="D32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22.85546875" style="1" customWidth="1"/>
    <col min="5" max="5" width="10.7109375" style="1" customWidth="1"/>
    <col min="6" max="6" width="8.7109375" style="1" customWidth="1"/>
    <col min="7" max="7" width="21.140625" style="1" customWidth="1"/>
    <col min="8" max="8" width="33.42578125" style="1" customWidth="1"/>
    <col min="9" max="9" width="29.42578125" style="1" customWidth="1"/>
    <col min="10" max="10" width="22.85546875" style="1" customWidth="1"/>
    <col min="11" max="1022" width="9.140625" style="1"/>
  </cols>
  <sheetData>
    <row r="1" spans="1:11" ht="22.5" customHeight="1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67"/>
    </row>
    <row r="2" spans="1:11" ht="22.5" customHeight="1" x14ac:dyDescent="0.2">
      <c r="A2" s="83" t="s">
        <v>58</v>
      </c>
      <c r="B2" s="83"/>
      <c r="C2" s="83"/>
      <c r="D2" s="83"/>
      <c r="E2" s="83"/>
      <c r="F2" s="83"/>
      <c r="G2" s="83"/>
      <c r="H2" s="83"/>
      <c r="I2" s="83"/>
      <c r="J2" s="83"/>
      <c r="K2" s="67"/>
    </row>
    <row r="3" spans="1:11" ht="22.5" customHeight="1" x14ac:dyDescent="0.2">
      <c r="A3" s="83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67"/>
    </row>
    <row r="4" spans="1:11" ht="22.5" customHeight="1" x14ac:dyDescent="0.2">
      <c r="A4" s="83" t="s">
        <v>59</v>
      </c>
      <c r="B4" s="83"/>
      <c r="C4" s="83"/>
      <c r="D4" s="83"/>
      <c r="E4" s="83"/>
      <c r="F4" s="83"/>
      <c r="G4" s="83"/>
      <c r="H4" s="83"/>
      <c r="I4" s="83"/>
      <c r="J4" s="83"/>
      <c r="K4" s="67"/>
    </row>
    <row r="5" spans="1:11" ht="21" customHeight="1" x14ac:dyDescent="0.2">
      <c r="A5" s="83" t="s">
        <v>60</v>
      </c>
      <c r="B5" s="83"/>
      <c r="C5" s="83"/>
      <c r="D5" s="83"/>
      <c r="E5" s="83"/>
      <c r="F5" s="83"/>
      <c r="G5" s="83"/>
      <c r="H5" s="83"/>
      <c r="I5" s="83"/>
      <c r="J5" s="83"/>
      <c r="K5" s="67"/>
    </row>
    <row r="6" spans="1:11" s="3" customFormat="1" ht="28.5" x14ac:dyDescent="0.2">
      <c r="A6" s="88" t="s">
        <v>2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s="3" customFormat="1" ht="18" customHeight="1" x14ac:dyDescent="0.2">
      <c r="A7" s="84" t="s">
        <v>3</v>
      </c>
      <c r="B7" s="84"/>
      <c r="C7" s="84"/>
      <c r="D7" s="84"/>
      <c r="E7" s="84"/>
      <c r="F7" s="84"/>
      <c r="G7" s="84"/>
      <c r="H7" s="84"/>
      <c r="I7" s="84"/>
      <c r="J7" s="84"/>
    </row>
    <row r="8" spans="1:11" s="3" customFormat="1" ht="6" customHeight="1" thickBot="1" x14ac:dyDescent="0.25">
      <c r="A8" s="85"/>
      <c r="B8" s="85"/>
      <c r="C8" s="85"/>
      <c r="D8" s="85"/>
      <c r="E8" s="85"/>
      <c r="F8" s="85"/>
      <c r="G8" s="85"/>
      <c r="H8" s="85"/>
      <c r="I8" s="85"/>
      <c r="J8" s="85"/>
    </row>
    <row r="9" spans="1:11" ht="18" customHeight="1" thickTop="1" x14ac:dyDescent="0.2">
      <c r="A9" s="86" t="s">
        <v>4</v>
      </c>
      <c r="B9" s="86"/>
      <c r="C9" s="86"/>
      <c r="D9" s="86"/>
      <c r="E9" s="86"/>
      <c r="F9" s="86"/>
      <c r="G9" s="86"/>
      <c r="H9" s="86"/>
      <c r="I9" s="86"/>
      <c r="J9" s="86"/>
    </row>
    <row r="10" spans="1:11" ht="18" customHeight="1" x14ac:dyDescent="0.2">
      <c r="A10" s="87" t="s">
        <v>49</v>
      </c>
      <c r="B10" s="87"/>
      <c r="C10" s="87"/>
      <c r="D10" s="87"/>
      <c r="E10" s="87"/>
      <c r="F10" s="87"/>
      <c r="G10" s="87"/>
      <c r="H10" s="87"/>
      <c r="I10" s="87"/>
      <c r="J10" s="87"/>
    </row>
    <row r="11" spans="1:11" ht="19.5" customHeight="1" x14ac:dyDescent="0.2">
      <c r="A11" s="87" t="s">
        <v>50</v>
      </c>
      <c r="B11" s="87"/>
      <c r="C11" s="87"/>
      <c r="D11" s="87"/>
      <c r="E11" s="87"/>
      <c r="F11" s="87"/>
      <c r="G11" s="87"/>
      <c r="H11" s="87"/>
      <c r="I11" s="87"/>
      <c r="J11" s="87"/>
    </row>
    <row r="12" spans="1:11" ht="7.5" customHeight="1" x14ac:dyDescent="0.2">
      <c r="A12" s="89"/>
      <c r="B12" s="89"/>
      <c r="C12" s="89"/>
      <c r="D12" s="89"/>
      <c r="E12" s="89"/>
      <c r="F12" s="89"/>
      <c r="G12" s="89"/>
      <c r="H12" s="89"/>
      <c r="I12" s="89"/>
      <c r="J12" s="89"/>
    </row>
    <row r="13" spans="1:11" ht="15.75" x14ac:dyDescent="0.2">
      <c r="A13" s="90" t="s">
        <v>61</v>
      </c>
      <c r="B13" s="90"/>
      <c r="C13" s="90"/>
      <c r="D13" s="90"/>
      <c r="E13" s="43"/>
      <c r="F13" s="43"/>
      <c r="G13" s="44"/>
      <c r="H13" s="45" t="s">
        <v>86</v>
      </c>
      <c r="I13" s="43"/>
      <c r="J13" s="46" t="s">
        <v>48</v>
      </c>
    </row>
    <row r="14" spans="1:11" ht="15.75" x14ac:dyDescent="0.2">
      <c r="A14" s="91" t="s">
        <v>62</v>
      </c>
      <c r="B14" s="91"/>
      <c r="C14" s="91"/>
      <c r="D14" s="91"/>
      <c r="E14" s="47"/>
      <c r="F14" s="47"/>
      <c r="G14" s="44"/>
      <c r="H14" s="48" t="s">
        <v>66</v>
      </c>
      <c r="I14" s="47"/>
      <c r="J14" s="49" t="s">
        <v>63</v>
      </c>
    </row>
    <row r="15" spans="1:11" ht="15" x14ac:dyDescent="0.2">
      <c r="A15" s="92" t="s">
        <v>5</v>
      </c>
      <c r="B15" s="92"/>
      <c r="C15" s="92"/>
      <c r="D15" s="92"/>
      <c r="E15" s="92"/>
      <c r="F15" s="92"/>
      <c r="G15" s="92"/>
      <c r="H15" s="92"/>
      <c r="I15" s="93" t="s">
        <v>6</v>
      </c>
      <c r="J15" s="94"/>
    </row>
    <row r="16" spans="1:11" ht="15" x14ac:dyDescent="0.2">
      <c r="A16" s="50" t="s">
        <v>7</v>
      </c>
      <c r="B16" s="51"/>
      <c r="C16" s="51"/>
      <c r="D16" s="52"/>
      <c r="E16" s="53"/>
      <c r="F16" s="52"/>
      <c r="G16" s="54"/>
      <c r="H16" s="55"/>
      <c r="I16" s="95" t="s">
        <v>65</v>
      </c>
      <c r="J16" s="95"/>
    </row>
    <row r="17" spans="1:10" ht="15" x14ac:dyDescent="0.2">
      <c r="A17" s="50" t="s">
        <v>8</v>
      </c>
      <c r="B17" s="51"/>
      <c r="C17" s="51"/>
      <c r="D17" s="54"/>
      <c r="E17" s="53"/>
      <c r="F17" s="52"/>
      <c r="G17" s="56"/>
      <c r="H17" s="57" t="s">
        <v>84</v>
      </c>
      <c r="I17" s="58" t="s">
        <v>9</v>
      </c>
      <c r="J17" s="59">
        <v>5</v>
      </c>
    </row>
    <row r="18" spans="1:10" ht="15" x14ac:dyDescent="0.2">
      <c r="A18" s="60" t="s">
        <v>10</v>
      </c>
      <c r="B18" s="51"/>
      <c r="C18" s="51"/>
      <c r="D18" s="54"/>
      <c r="E18" s="53"/>
      <c r="F18" s="52"/>
      <c r="G18" s="56"/>
      <c r="H18" s="57" t="s">
        <v>85</v>
      </c>
      <c r="I18" s="58" t="s">
        <v>11</v>
      </c>
      <c r="J18" s="59">
        <v>1</v>
      </c>
    </row>
    <row r="19" spans="1:10" ht="15.75" thickBot="1" x14ac:dyDescent="0.25">
      <c r="A19" s="61" t="s">
        <v>12</v>
      </c>
      <c r="B19" s="62"/>
      <c r="C19" s="62"/>
      <c r="D19" s="63"/>
      <c r="E19" s="63"/>
      <c r="F19" s="63"/>
      <c r="G19" s="63"/>
      <c r="H19" s="74" t="s">
        <v>44</v>
      </c>
      <c r="I19" s="64" t="s">
        <v>43</v>
      </c>
      <c r="J19" s="65" t="s">
        <v>64</v>
      </c>
    </row>
    <row r="20" spans="1:10" ht="7.5" customHeight="1" thickTop="1" thickBot="1" x14ac:dyDescent="0.25">
      <c r="A20" s="6"/>
      <c r="B20" s="7"/>
      <c r="C20" s="7"/>
      <c r="D20" s="8"/>
      <c r="E20" s="8"/>
      <c r="F20" s="8"/>
      <c r="G20" s="8"/>
      <c r="H20" s="8"/>
      <c r="I20" s="8"/>
      <c r="J20" s="8"/>
    </row>
    <row r="21" spans="1:10" s="13" customFormat="1" ht="42.75" customHeight="1" thickTop="1" x14ac:dyDescent="0.2">
      <c r="A21" s="9" t="s">
        <v>13</v>
      </c>
      <c r="B21" s="10" t="s">
        <v>14</v>
      </c>
      <c r="C21" s="10" t="s">
        <v>15</v>
      </c>
      <c r="D21" s="10" t="s">
        <v>16</v>
      </c>
      <c r="E21" s="10" t="s">
        <v>17</v>
      </c>
      <c r="F21" s="10" t="s">
        <v>18</v>
      </c>
      <c r="G21" s="10" t="s">
        <v>19</v>
      </c>
      <c r="H21" s="10" t="s">
        <v>20</v>
      </c>
      <c r="I21" s="11" t="s">
        <v>21</v>
      </c>
      <c r="J21" s="12" t="s">
        <v>22</v>
      </c>
    </row>
    <row r="22" spans="1:10" s="14" customFormat="1" ht="27" customHeight="1" x14ac:dyDescent="0.2">
      <c r="A22" s="68">
        <v>1</v>
      </c>
      <c r="B22" s="69" t="s">
        <v>67</v>
      </c>
      <c r="C22" s="70">
        <v>10075130928</v>
      </c>
      <c r="D22" s="71" t="s">
        <v>88</v>
      </c>
      <c r="E22" s="72">
        <v>2009</v>
      </c>
      <c r="F22" s="73" t="s">
        <v>36</v>
      </c>
      <c r="G22" s="72" t="s">
        <v>54</v>
      </c>
      <c r="H22" s="72" t="s">
        <v>55</v>
      </c>
      <c r="I22" s="30"/>
      <c r="J22" s="40"/>
    </row>
    <row r="23" spans="1:10" s="14" customFormat="1" ht="27" customHeight="1" x14ac:dyDescent="0.2">
      <c r="A23" s="68">
        <v>2</v>
      </c>
      <c r="B23" s="69" t="s">
        <v>68</v>
      </c>
      <c r="C23" s="70">
        <v>10089792779</v>
      </c>
      <c r="D23" s="71" t="s">
        <v>89</v>
      </c>
      <c r="E23" s="72">
        <v>2008</v>
      </c>
      <c r="F23" s="73" t="s">
        <v>34</v>
      </c>
      <c r="G23" s="72" t="s">
        <v>54</v>
      </c>
      <c r="H23" s="72" t="s">
        <v>69</v>
      </c>
      <c r="I23" s="30"/>
      <c r="J23" s="41"/>
    </row>
    <row r="24" spans="1:10" s="14" customFormat="1" ht="27" customHeight="1" x14ac:dyDescent="0.2">
      <c r="A24" s="68">
        <v>3</v>
      </c>
      <c r="B24" s="69" t="s">
        <v>70</v>
      </c>
      <c r="C24" s="70">
        <v>10091230096</v>
      </c>
      <c r="D24" s="71" t="s">
        <v>53</v>
      </c>
      <c r="E24" s="72">
        <v>2008</v>
      </c>
      <c r="F24" s="73" t="s">
        <v>24</v>
      </c>
      <c r="G24" s="72" t="s">
        <v>52</v>
      </c>
      <c r="H24" s="72" t="s">
        <v>71</v>
      </c>
      <c r="I24" s="30"/>
      <c r="J24" s="41"/>
    </row>
    <row r="25" spans="1:10" s="14" customFormat="1" ht="27" customHeight="1" x14ac:dyDescent="0.2">
      <c r="A25" s="68">
        <v>4</v>
      </c>
      <c r="B25" s="69" t="s">
        <v>72</v>
      </c>
      <c r="C25" s="70">
        <v>10090062561</v>
      </c>
      <c r="D25" s="71" t="s">
        <v>51</v>
      </c>
      <c r="E25" s="72">
        <v>2008</v>
      </c>
      <c r="F25" s="73" t="s">
        <v>24</v>
      </c>
      <c r="G25" s="72" t="s">
        <v>52</v>
      </c>
      <c r="H25" s="72" t="s">
        <v>71</v>
      </c>
      <c r="I25" s="30"/>
      <c r="J25" s="41"/>
    </row>
    <row r="26" spans="1:10" s="14" customFormat="1" ht="27" customHeight="1" x14ac:dyDescent="0.2">
      <c r="A26" s="68">
        <v>5</v>
      </c>
      <c r="B26" s="69" t="s">
        <v>73</v>
      </c>
      <c r="C26" s="70">
        <v>10091229288</v>
      </c>
      <c r="D26" s="71" t="s">
        <v>56</v>
      </c>
      <c r="E26" s="72">
        <v>2009</v>
      </c>
      <c r="F26" s="73" t="s">
        <v>38</v>
      </c>
      <c r="G26" s="72" t="s">
        <v>52</v>
      </c>
      <c r="H26" s="72" t="s">
        <v>71</v>
      </c>
      <c r="I26" s="30"/>
      <c r="J26" s="41"/>
    </row>
    <row r="27" spans="1:10" s="14" customFormat="1" ht="27" customHeight="1" x14ac:dyDescent="0.2">
      <c r="A27" s="68">
        <v>6</v>
      </c>
      <c r="B27" s="69" t="s">
        <v>74</v>
      </c>
      <c r="C27" s="70">
        <v>10116086449</v>
      </c>
      <c r="D27" s="71" t="s">
        <v>75</v>
      </c>
      <c r="E27" s="72">
        <v>2008</v>
      </c>
      <c r="F27" s="73" t="s">
        <v>38</v>
      </c>
      <c r="G27" s="72" t="s">
        <v>54</v>
      </c>
      <c r="H27" s="72" t="s">
        <v>55</v>
      </c>
      <c r="I27" s="30"/>
      <c r="J27" s="41"/>
    </row>
    <row r="28" spans="1:10" s="14" customFormat="1" ht="27" customHeight="1" x14ac:dyDescent="0.2">
      <c r="A28" s="68">
        <v>7</v>
      </c>
      <c r="B28" s="69" t="s">
        <v>76</v>
      </c>
      <c r="C28" s="70">
        <v>10090419441</v>
      </c>
      <c r="D28" s="71" t="s">
        <v>90</v>
      </c>
      <c r="E28" s="72">
        <v>2009</v>
      </c>
      <c r="F28" s="73" t="s">
        <v>38</v>
      </c>
      <c r="G28" s="72" t="s">
        <v>52</v>
      </c>
      <c r="H28" s="72" t="s">
        <v>71</v>
      </c>
      <c r="I28" s="30"/>
      <c r="J28" s="41"/>
    </row>
    <row r="29" spans="1:10" s="14" customFormat="1" ht="27" customHeight="1" x14ac:dyDescent="0.2">
      <c r="A29" s="68">
        <v>8</v>
      </c>
      <c r="B29" s="69" t="s">
        <v>77</v>
      </c>
      <c r="C29" s="70">
        <v>10090414084</v>
      </c>
      <c r="D29" s="71" t="s">
        <v>57</v>
      </c>
      <c r="E29" s="72">
        <v>2009</v>
      </c>
      <c r="F29" s="73" t="s">
        <v>38</v>
      </c>
      <c r="G29" s="72" t="s">
        <v>52</v>
      </c>
      <c r="H29" s="72" t="s">
        <v>71</v>
      </c>
      <c r="I29" s="30"/>
      <c r="J29" s="41"/>
    </row>
    <row r="30" spans="1:10" s="14" customFormat="1" ht="27" customHeight="1" x14ac:dyDescent="0.2">
      <c r="A30" s="68">
        <v>9</v>
      </c>
      <c r="B30" s="69" t="s">
        <v>78</v>
      </c>
      <c r="C30" s="70">
        <v>10129326141</v>
      </c>
      <c r="D30" s="71" t="s">
        <v>79</v>
      </c>
      <c r="E30" s="72">
        <v>2009</v>
      </c>
      <c r="F30" s="73" t="s">
        <v>38</v>
      </c>
      <c r="G30" s="72" t="s">
        <v>80</v>
      </c>
      <c r="H30" s="72" t="s">
        <v>81</v>
      </c>
      <c r="I30" s="30"/>
      <c r="J30" s="41"/>
    </row>
    <row r="31" spans="1:10" s="14" customFormat="1" ht="27" customHeight="1" thickBot="1" x14ac:dyDescent="0.25">
      <c r="A31" s="75">
        <v>10</v>
      </c>
      <c r="B31" s="76" t="s">
        <v>82</v>
      </c>
      <c r="C31" s="77">
        <v>10095071906</v>
      </c>
      <c r="D31" s="78" t="s">
        <v>83</v>
      </c>
      <c r="E31" s="79">
        <v>2009</v>
      </c>
      <c r="F31" s="80" t="s">
        <v>38</v>
      </c>
      <c r="G31" s="79" t="s">
        <v>54</v>
      </c>
      <c r="H31" s="79" t="s">
        <v>55</v>
      </c>
      <c r="I31" s="30"/>
      <c r="J31" s="41"/>
    </row>
    <row r="32" spans="1:10" ht="7.5" customHeight="1" thickTop="1" thickBot="1" x14ac:dyDescent="0.25">
      <c r="A32" s="15"/>
      <c r="B32" s="16"/>
      <c r="C32" s="16"/>
      <c r="D32" s="17"/>
      <c r="E32" s="18"/>
      <c r="F32" s="19"/>
      <c r="G32" s="18"/>
      <c r="H32" s="18"/>
      <c r="I32" s="66"/>
      <c r="J32" s="20"/>
    </row>
    <row r="33" spans="1:10" ht="13.5" thickTop="1" x14ac:dyDescent="0.2">
      <c r="A33" s="96" t="s">
        <v>25</v>
      </c>
      <c r="B33" s="96"/>
      <c r="C33" s="96"/>
      <c r="D33" s="96"/>
      <c r="E33" s="31"/>
      <c r="F33" s="31"/>
      <c r="G33" s="97" t="s">
        <v>26</v>
      </c>
      <c r="H33" s="97"/>
      <c r="I33" s="97"/>
      <c r="J33" s="98"/>
    </row>
    <row r="34" spans="1:10" ht="15" x14ac:dyDescent="0.2">
      <c r="A34" s="21" t="s">
        <v>87</v>
      </c>
      <c r="B34" s="22"/>
      <c r="C34" s="32"/>
      <c r="D34" s="23"/>
      <c r="E34" s="33"/>
      <c r="F34" s="33"/>
      <c r="G34" s="34" t="s">
        <v>27</v>
      </c>
      <c r="H34" s="81">
        <v>3</v>
      </c>
      <c r="I34" s="34" t="s">
        <v>28</v>
      </c>
      <c r="J34" s="39">
        <f>COUNTIF(F$21:F141,"ЗМС")</f>
        <v>0</v>
      </c>
    </row>
    <row r="35" spans="1:10" ht="15" x14ac:dyDescent="0.2">
      <c r="A35" s="21" t="s">
        <v>45</v>
      </c>
      <c r="B35" s="22"/>
      <c r="C35" s="35"/>
      <c r="D35" s="23"/>
      <c r="E35" s="29"/>
      <c r="F35" s="29"/>
      <c r="G35" s="34" t="s">
        <v>29</v>
      </c>
      <c r="H35" s="82">
        <f>H36+H40</f>
        <v>10</v>
      </c>
      <c r="I35" s="34" t="s">
        <v>30</v>
      </c>
      <c r="J35" s="39">
        <f>COUNTIF(F$21:F141,"МСМК")</f>
        <v>0</v>
      </c>
    </row>
    <row r="36" spans="1:10" ht="15" x14ac:dyDescent="0.2">
      <c r="A36" s="21" t="s">
        <v>46</v>
      </c>
      <c r="B36" s="22"/>
      <c r="C36" s="36"/>
      <c r="D36" s="23"/>
      <c r="E36" s="29"/>
      <c r="F36" s="29"/>
      <c r="G36" s="34" t="s">
        <v>31</v>
      </c>
      <c r="H36" s="82">
        <f>H37+H38+H39</f>
        <v>10</v>
      </c>
      <c r="I36" s="34" t="s">
        <v>23</v>
      </c>
      <c r="J36" s="39">
        <f>COUNTIF(F$21:F31,"МС")</f>
        <v>0</v>
      </c>
    </row>
    <row r="37" spans="1:10" ht="15" x14ac:dyDescent="0.2">
      <c r="A37" s="21" t="s">
        <v>47</v>
      </c>
      <c r="B37" s="22"/>
      <c r="C37" s="36"/>
      <c r="D37" s="23"/>
      <c r="E37" s="29"/>
      <c r="F37" s="29"/>
      <c r="G37" s="34" t="s">
        <v>32</v>
      </c>
      <c r="H37" s="82">
        <f>COUNT(A10:A96)</f>
        <v>10</v>
      </c>
      <c r="I37" s="34" t="s">
        <v>24</v>
      </c>
      <c r="J37" s="39">
        <f>COUNTIF(F$20:F31,"КМС")</f>
        <v>2</v>
      </c>
    </row>
    <row r="38" spans="1:10" ht="15" x14ac:dyDescent="0.2">
      <c r="A38" s="24"/>
      <c r="B38" s="22"/>
      <c r="C38" s="36"/>
      <c r="D38" s="23"/>
      <c r="E38" s="25"/>
      <c r="F38" s="25"/>
      <c r="G38" s="34" t="s">
        <v>33</v>
      </c>
      <c r="H38" s="82">
        <f>COUNTIF(A10:A95,"НФ")</f>
        <v>0</v>
      </c>
      <c r="I38" s="34" t="s">
        <v>34</v>
      </c>
      <c r="J38" s="39">
        <f>COUNTIF(F$22:F142,"1 СР")</f>
        <v>1</v>
      </c>
    </row>
    <row r="39" spans="1:10" x14ac:dyDescent="0.2">
      <c r="A39" s="26"/>
      <c r="B39" s="4"/>
      <c r="C39" s="4"/>
      <c r="D39" s="23"/>
      <c r="E39" s="25"/>
      <c r="F39" s="25"/>
      <c r="G39" s="34" t="s">
        <v>35</v>
      </c>
      <c r="H39" s="82">
        <f>COUNTIF(A10:A95,"ДСКВ")</f>
        <v>0</v>
      </c>
      <c r="I39" s="34" t="s">
        <v>36</v>
      </c>
      <c r="J39" s="39">
        <f>COUNTIF(F$22:F143,"2 СР")</f>
        <v>1</v>
      </c>
    </row>
    <row r="40" spans="1:10" ht="15" x14ac:dyDescent="0.2">
      <c r="A40" s="27"/>
      <c r="B40" s="22"/>
      <c r="C40" s="5"/>
      <c r="D40" s="23"/>
      <c r="E40" s="29"/>
      <c r="F40" s="29"/>
      <c r="G40" s="34" t="s">
        <v>37</v>
      </c>
      <c r="H40" s="82">
        <f>COUNTIF(A10:A95,"НС")</f>
        <v>0</v>
      </c>
      <c r="I40" s="34" t="s">
        <v>38</v>
      </c>
      <c r="J40" s="39">
        <f>COUNTIF(F$22:F144,"3 СР")</f>
        <v>6</v>
      </c>
    </row>
    <row r="41" spans="1:10" ht="5.25" customHeight="1" x14ac:dyDescent="0.2">
      <c r="A41" s="27"/>
      <c r="B41" s="22"/>
      <c r="C41" s="22"/>
      <c r="D41" s="22"/>
      <c r="E41" s="22"/>
      <c r="F41" s="22"/>
      <c r="G41" s="4"/>
      <c r="H41" s="4"/>
      <c r="I41" s="28"/>
      <c r="J41" s="42"/>
    </row>
    <row r="42" spans="1:10" x14ac:dyDescent="0.2">
      <c r="A42" s="99" t="s">
        <v>39</v>
      </c>
      <c r="B42" s="100"/>
      <c r="C42" s="100"/>
      <c r="D42" s="100" t="s">
        <v>40</v>
      </c>
      <c r="E42" s="100"/>
      <c r="F42" s="100"/>
      <c r="G42" s="100" t="s">
        <v>41</v>
      </c>
      <c r="H42" s="100"/>
      <c r="I42" s="100" t="s">
        <v>42</v>
      </c>
      <c r="J42" s="101"/>
    </row>
    <row r="43" spans="1:10" x14ac:dyDescent="0.2">
      <c r="A43" s="102"/>
      <c r="B43" s="102"/>
      <c r="C43" s="102"/>
      <c r="D43" s="102"/>
      <c r="E43" s="102"/>
      <c r="F43" s="103"/>
      <c r="G43" s="103"/>
      <c r="H43" s="103"/>
      <c r="I43" s="103"/>
      <c r="J43" s="103"/>
    </row>
    <row r="44" spans="1:10" x14ac:dyDescent="0.2">
      <c r="A44" s="37"/>
      <c r="B44" s="29"/>
      <c r="C44" s="29"/>
      <c r="D44" s="29"/>
      <c r="E44" s="29"/>
      <c r="F44" s="29"/>
      <c r="G44" s="29"/>
      <c r="H44" s="29"/>
      <c r="I44" s="29"/>
      <c r="J44" s="38"/>
    </row>
    <row r="45" spans="1:10" x14ac:dyDescent="0.2">
      <c r="A45" s="37"/>
      <c r="B45" s="29"/>
      <c r="C45" s="29"/>
      <c r="D45" s="29"/>
      <c r="E45" s="29"/>
      <c r="F45" s="29"/>
      <c r="G45" s="29"/>
      <c r="H45" s="29"/>
      <c r="I45" s="29"/>
      <c r="J45" s="38"/>
    </row>
    <row r="46" spans="1:10" x14ac:dyDescent="0.2">
      <c r="A46" s="37"/>
      <c r="B46" s="29"/>
      <c r="C46" s="29"/>
      <c r="D46" s="29"/>
      <c r="E46" s="29"/>
      <c r="F46" s="29"/>
      <c r="G46" s="29"/>
      <c r="H46" s="29"/>
      <c r="I46" s="29"/>
      <c r="J46" s="38"/>
    </row>
    <row r="47" spans="1:10" x14ac:dyDescent="0.2">
      <c r="A47" s="37"/>
      <c r="B47" s="29"/>
      <c r="C47" s="29"/>
      <c r="D47" s="29"/>
      <c r="E47" s="29"/>
      <c r="F47" s="29"/>
      <c r="G47" s="29"/>
      <c r="H47" s="29"/>
      <c r="I47" s="29"/>
      <c r="J47" s="38"/>
    </row>
    <row r="48" spans="1:10" ht="13.5" thickBot="1" x14ac:dyDescent="0.25">
      <c r="A48" s="104"/>
      <c r="B48" s="105"/>
      <c r="C48" s="105"/>
      <c r="D48" s="105" t="str">
        <f>H17</f>
        <v>ДЫШАКОВ А.С. (ВК, г. Москва)</v>
      </c>
      <c r="E48" s="105"/>
      <c r="F48" s="105"/>
      <c r="G48" s="105" t="str">
        <f>H18</f>
        <v>ГВОЗДЁВ К.Е. (IК, г. Москва)</v>
      </c>
      <c r="H48" s="105"/>
      <c r="I48" s="105" t="str">
        <f>H19</f>
        <v>КОЧЕТКОВ Д.А. (ВК, г. Саранск)</v>
      </c>
      <c r="J48" s="106"/>
    </row>
    <row r="49" ht="13.5" thickTop="1" x14ac:dyDescent="0.2"/>
  </sheetData>
  <mergeCells count="29">
    <mergeCell ref="A43:E43"/>
    <mergeCell ref="F43:J43"/>
    <mergeCell ref="A48:C48"/>
    <mergeCell ref="G48:H48"/>
    <mergeCell ref="I48:J48"/>
    <mergeCell ref="D48:F48"/>
    <mergeCell ref="I16:J16"/>
    <mergeCell ref="A33:D33"/>
    <mergeCell ref="G33:J33"/>
    <mergeCell ref="A42:C42"/>
    <mergeCell ref="D42:F42"/>
    <mergeCell ref="G42:H42"/>
    <mergeCell ref="I42:J42"/>
    <mergeCell ref="A11:J11"/>
    <mergeCell ref="A12:J12"/>
    <mergeCell ref="A13:D13"/>
    <mergeCell ref="A14:D14"/>
    <mergeCell ref="A15:H15"/>
    <mergeCell ref="I15:J15"/>
    <mergeCell ref="A7:J7"/>
    <mergeCell ref="A8:J8"/>
    <mergeCell ref="A9:J9"/>
    <mergeCell ref="A10:J10"/>
    <mergeCell ref="A6:K6"/>
    <mergeCell ref="A1:J1"/>
    <mergeCell ref="A2:J2"/>
    <mergeCell ref="A3:J3"/>
    <mergeCell ref="A4:J4"/>
    <mergeCell ref="A5:J5"/>
  </mergeCells>
  <printOptions horizontalCentered="1"/>
  <pageMargins left="0.196527777777778" right="0.196527777777778" top="0.64583333333333304" bottom="0.59027777777777801" header="0.21319444444444399" footer="0.118055555555556"/>
  <pageSetup paperSize="9" scale="58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классик</vt:lpstr>
      <vt:lpstr>'Итог прот ВМХ гонка классик'!Заголовки_для_печати</vt:lpstr>
      <vt:lpstr>'Итог прот ВМХ гонка классик'!Область_печати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Arsen</cp:lastModifiedBy>
  <cp:revision>1</cp:revision>
  <cp:lastPrinted>2021-12-27T09:18:49Z</cp:lastPrinted>
  <dcterms:created xsi:type="dcterms:W3CDTF">1996-10-08T23:32:33Z</dcterms:created>
  <dcterms:modified xsi:type="dcterms:W3CDTF">2022-06-24T12:35:39Z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