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1000 м юниоры" sheetId="1" r:id="rId1"/>
  </sheets>
  <definedNames>
    <definedName name="_xlnm._FilterDatabase" localSheetId="0" hidden="1">'1000 м юниоры'!$B$23:$V$66</definedName>
    <definedName name="_xlnm.Print_Area" localSheetId="0">'1000 м юниоры'!$A$1:$S$88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7" i="1" l="1"/>
  <c r="H87" i="1"/>
  <c r="E87" i="1"/>
  <c r="H79" i="1"/>
  <c r="H78" i="1"/>
  <c r="H77" i="1"/>
  <c r="H76" i="1"/>
  <c r="H75" i="1"/>
  <c r="H74" i="1" s="1"/>
  <c r="K76" i="1"/>
  <c r="K73" i="1" l="1"/>
  <c r="K77" i="1"/>
  <c r="K74" i="1"/>
  <c r="K78" i="1"/>
  <c r="K75" i="1"/>
  <c r="K79" i="1"/>
</calcChain>
</file>

<file path=xl/sharedStrings.xml><?xml version="1.0" encoding="utf-8"?>
<sst xmlns="http://schemas.openxmlformats.org/spreadsheetml/2006/main" count="238" uniqueCount="111">
  <si>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</si>
  <si>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</si>
  <si>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</si>
  <si>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</si>
  <si>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</si>
  <si>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</si>
  <si>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гит с места 1000 м</t>
  </si>
  <si>
    <t>Юниоры 17-18 лет</t>
  </si>
  <si>
    <t>МЕСТО ПРОВЕДЕНИЯ: г. Санкт-Петербург</t>
  </si>
  <si>
    <t>№ ВРВС: 0080281811А</t>
  </si>
  <si>
    <t>ДАТА ПРОВЕДЕНИЯ: 7 Октября 2024 года</t>
  </si>
  <si>
    <t>№ ЕКП 2024: 2008780022017487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</si>
  <si>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</si>
  <si>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</si>
  <si>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</si>
  <si>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</si>
  <si>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</si>
  <si>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</si>
  <si>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</si>
  <si>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</si>
  <si>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</si>
  <si>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</si>
  <si>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</si>
  <si>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</t>
  </si>
  <si>
    <t>0,250/4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</si>
  <si>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</si>
  <si>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</si>
  <si>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</si>
  <si>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</si>
  <si>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</si>
  <si>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</si>
  <si>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</si>
  <si>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</si>
  <si>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</si>
  <si>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</si>
  <si>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</si>
  <si>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</si>
  <si>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500м</t>
  </si>
  <si>
    <t>0-250м</t>
  </si>
  <si>
    <t>250-500 м</t>
  </si>
  <si>
    <t>500-750 м</t>
  </si>
  <si>
    <t>750-1000 м</t>
  </si>
  <si>
    <t>ДСКВ</t>
  </si>
  <si>
    <t>НС</t>
  </si>
  <si>
    <t xml:space="preserve">Гонщик № 41 Клишов Николай (10137306716)-Санкт-Петербург -дисквалификация (остановка гонщика, непризнаный инцидент) ст. 3.2.027 Правил вида спорта "Велосипедный спорт" </t>
  </si>
  <si>
    <t>ПОГОДНЫЕ УСЛОВИЯ</t>
  </si>
  <si>
    <t>Температура: +24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</si>
  <si>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</si>
  <si>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</si>
  <si>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</si>
  <si>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</si>
  <si>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</si>
  <si>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</si>
  <si>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</si>
  <si>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</si>
  <si>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</si>
  <si>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</si>
  <si>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</si>
  <si>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</si>
  <si>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</si>
  <si>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</si>
  <si>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</si>
  <si>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</si>
  <si>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</si>
  <si>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</si>
  <si>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Самусев Иван</t>
  </si>
  <si>
    <t>Москва</t>
  </si>
  <si>
    <t>Кимаковский Захар</t>
  </si>
  <si>
    <t>Павловский Дмитрий</t>
  </si>
  <si>
    <t>Санкт-Петербург</t>
  </si>
  <si>
    <t>Шешенин Андрей</t>
  </si>
  <si>
    <t>Амелин Даниил</t>
  </si>
  <si>
    <t>Галиханов Денис</t>
  </si>
  <si>
    <t>Гербут Дмитрий</t>
  </si>
  <si>
    <t>Тульская область</t>
  </si>
  <si>
    <t>Бортник Иван</t>
  </si>
  <si>
    <t>Афанасьев Никита</t>
  </si>
  <si>
    <t>Яковлев Матвей</t>
  </si>
  <si>
    <t>Меремеренко Дмитрий</t>
  </si>
  <si>
    <t xml:space="preserve">Голков Михаил </t>
  </si>
  <si>
    <t>Новолодский Ростислав</t>
  </si>
  <si>
    <t>Кирильцев Тимур</t>
  </si>
  <si>
    <t>Вешняков Даниил</t>
  </si>
  <si>
    <t>Курьянов Никита</t>
  </si>
  <si>
    <t>Скорняков Борис</t>
  </si>
  <si>
    <t xml:space="preserve">Свиловский Данил </t>
  </si>
  <si>
    <t>Кислицин Николай</t>
  </si>
  <si>
    <t>Гончаров Александр</t>
  </si>
  <si>
    <t xml:space="preserve">Сергеев Федор </t>
  </si>
  <si>
    <t>Продченко Павел</t>
  </si>
  <si>
    <t>Грамарчук Трофим</t>
  </si>
  <si>
    <t>Кунин Андрей</t>
  </si>
  <si>
    <t>Петухов Максим</t>
  </si>
  <si>
    <t>Хворостов Богдан</t>
  </si>
  <si>
    <t>Клюев Артем</t>
  </si>
  <si>
    <t xml:space="preserve">Свиловский Денис </t>
  </si>
  <si>
    <t xml:space="preserve">Зырянов Кирилл </t>
  </si>
  <si>
    <t>Григорьев Сократ</t>
  </si>
  <si>
    <t>Яцина Артем</t>
  </si>
  <si>
    <t>Гречишкин Кирилл</t>
  </si>
  <si>
    <t>Константинов Феликс</t>
  </si>
  <si>
    <t>Смирнов Андрей</t>
  </si>
  <si>
    <t>Суятин Мирослав</t>
  </si>
  <si>
    <t xml:space="preserve">Коробов Степан </t>
  </si>
  <si>
    <t>Колоколов Максим</t>
  </si>
  <si>
    <t>Придатченко Егор</t>
  </si>
  <si>
    <t>Гичкин Артем</t>
  </si>
  <si>
    <t>Михайлов Даниил</t>
  </si>
  <si>
    <t>Сысоев Игнат</t>
  </si>
  <si>
    <t>Клишов Николай</t>
  </si>
  <si>
    <t>Сидоров Григорий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</si>
</sst>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:mm:ss.00"/>
    <numFmt numFmtId="165" formatCode="0.0"/>
    <numFmt numFmtId="166" formatCode="m:ss.00"/>
    <numFmt numFmtId="167" formatCode="\(0\)"/>
    <numFmt numFmtId="168" formatCode="m:ss.000"/>
    <numFmt numFmtId="169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4" fontId="2" fillId="0" borderId="19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 wrapText="1"/>
    </xf>
    <xf numFmtId="14" fontId="9" fillId="3" borderId="21" xfId="1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164" fontId="9" fillId="3" borderId="21" xfId="1" applyNumberFormat="1" applyFont="1" applyFill="1" applyBorder="1" applyAlignment="1">
      <alignment horizontal="center" vertical="center" wrapText="1"/>
    </xf>
    <xf numFmtId="2" fontId="9" fillId="3" borderId="21" xfId="1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 wrapText="1"/>
    </xf>
    <xf numFmtId="14" fontId="9" fillId="3" borderId="27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9" fillId="3" borderId="27" xfId="1" applyNumberFormat="1" applyFont="1" applyFill="1" applyBorder="1" applyAlignment="1">
      <alignment horizontal="center" vertical="center" wrapText="1"/>
    </xf>
    <xf numFmtId="2" fontId="9" fillId="3" borderId="28" xfId="1" applyNumberFormat="1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 wrapText="1"/>
    </xf>
    <xf numFmtId="14" fontId="9" fillId="0" borderId="27" xfId="1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64" fontId="9" fillId="0" borderId="27" xfId="1" applyNumberFormat="1" applyFont="1" applyFill="1" applyBorder="1" applyAlignment="1">
      <alignment horizontal="center" vertical="center" wrapText="1"/>
    </xf>
    <xf numFmtId="2" fontId="9" fillId="0" borderId="28" xfId="1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7" xfId="0" applyFont="1" applyFill="1" applyBorder="1" applyAlignment="1">
      <alignment horizontal="left" vertical="center"/>
    </xf>
    <xf numFmtId="14" fontId="15" fillId="0" borderId="27" xfId="0" applyNumberFormat="1" applyFont="1" applyBorder="1" applyAlignment="1">
      <alignment horizontal="center" vertical="center"/>
    </xf>
    <xf numFmtId="166" fontId="13" fillId="0" borderId="16" xfId="0" applyNumberFormat="1" applyFont="1" applyBorder="1" applyAlignment="1">
      <alignment horizontal="center" vertical="center"/>
    </xf>
    <xf numFmtId="167" fontId="14" fillId="0" borderId="27" xfId="0" applyNumberFormat="1" applyFont="1" applyFill="1" applyBorder="1" applyAlignment="1">
      <alignment horizontal="center" vertical="center"/>
    </xf>
    <xf numFmtId="168" fontId="13" fillId="0" borderId="27" xfId="0" applyNumberFormat="1" applyFont="1" applyBorder="1" applyAlignment="1">
      <alignment horizontal="center" vertical="center"/>
    </xf>
    <xf numFmtId="2" fontId="14" fillId="0" borderId="27" xfId="0" applyNumberFormat="1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47" fontId="0" fillId="0" borderId="0" xfId="0" applyNumberFormat="1"/>
    <xf numFmtId="0" fontId="13" fillId="0" borderId="26" xfId="0" applyFont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20" fontId="0" fillId="0" borderId="0" xfId="0" applyNumberFormat="1"/>
    <xf numFmtId="168" fontId="0" fillId="0" borderId="0" xfId="0" applyNumberFormat="1"/>
    <xf numFmtId="0" fontId="14" fillId="0" borderId="28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0" fontId="16" fillId="0" borderId="27" xfId="0" applyFont="1" applyFill="1" applyBorder="1" applyAlignment="1">
      <alignment horizontal="left" vertical="center"/>
    </xf>
    <xf numFmtId="14" fontId="16" fillId="0" borderId="27" xfId="0" applyNumberFormat="1" applyFont="1" applyBorder="1" applyAlignment="1">
      <alignment horizontal="center" vertical="center"/>
    </xf>
    <xf numFmtId="166" fontId="14" fillId="0" borderId="16" xfId="0" applyNumberFormat="1" applyFont="1" applyBorder="1" applyAlignment="1">
      <alignment horizontal="center" vertical="center"/>
    </xf>
    <xf numFmtId="168" fontId="14" fillId="0" borderId="27" xfId="0" applyNumberFormat="1" applyFont="1" applyBorder="1" applyAlignment="1">
      <alignment horizontal="center" vertical="center"/>
    </xf>
    <xf numFmtId="166" fontId="13" fillId="0" borderId="16" xfId="0" applyNumberFormat="1" applyFont="1" applyFill="1" applyBorder="1" applyAlignment="1">
      <alignment horizontal="center" vertical="center"/>
    </xf>
    <xf numFmtId="168" fontId="13" fillId="0" borderId="27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7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6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/>
    </xf>
    <xf numFmtId="0" fontId="17" fillId="0" borderId="0" xfId="2" applyFont="1" applyBorder="1" applyAlignment="1">
      <alignment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16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14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0" fillId="0" borderId="27" xfId="0" applyBorder="1"/>
    <xf numFmtId="49" fontId="2" fillId="0" borderId="27" xfId="0" applyNumberFormat="1" applyFont="1" applyBorder="1" applyAlignment="1">
      <alignment vertical="center"/>
    </xf>
    <xf numFmtId="2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2</xdr:col>
      <xdr:colOff>38100</xdr:colOff>
      <xdr:row>5</xdr:row>
      <xdr:rowOff>285750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847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0</xdr:row>
      <xdr:rowOff>66675</xdr:rowOff>
    </xdr:from>
    <xdr:to>
      <xdr:col>3</xdr:col>
      <xdr:colOff>219075</xdr:colOff>
      <xdr:row>5</xdr:row>
      <xdr:rowOff>209550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66675"/>
          <a:ext cx="10382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695325</xdr:colOff>
      <xdr:row>81</xdr:row>
      <xdr:rowOff>19050</xdr:rowOff>
    </xdr:from>
    <xdr:to>
      <xdr:col>6</xdr:col>
      <xdr:colOff>609600</xdr:colOff>
      <xdr:row>87</xdr:row>
      <xdr:rowOff>0</xdr:rowOff>
    </xdr:to>
    <xdr:pic>
      <xdr:nvPicPr>
        <xdr:cNvPr id="4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7259300"/>
          <a:ext cx="13049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428625</xdr:colOff>
      <xdr:row>80</xdr:row>
      <xdr:rowOff>180974</xdr:rowOff>
    </xdr:from>
    <xdr:to>
      <xdr:col>17</xdr:col>
      <xdr:colOff>400050</xdr:colOff>
      <xdr:row>85</xdr:row>
      <xdr:rowOff>133349</xdr:rowOff>
    </xdr:to>
    <xdr:pic>
      <xdr:nvPicPr>
        <xdr:cNvPr id="5" name="Рисунок 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17230724"/>
          <a:ext cx="1190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81</xdr:row>
      <xdr:rowOff>114300</xdr:rowOff>
    </xdr:from>
    <xdr:to>
      <xdr:col>12</xdr:col>
      <xdr:colOff>0</xdr:colOff>
      <xdr:row>85</xdr:row>
      <xdr:rowOff>95250</xdr:rowOff>
    </xdr:to>
    <xdr:pic>
      <xdr:nvPicPr>
        <xdr:cNvPr id="6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7354550"/>
          <a:ext cx="895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276225</xdr:colOff>
      <xdr:row>0</xdr:row>
      <xdr:rowOff>66675</xdr:rowOff>
    </xdr:from>
    <xdr:to>
      <xdr:col>17</xdr:col>
      <xdr:colOff>495300</xdr:colOff>
      <xdr:row>5</xdr:row>
      <xdr:rowOff>57150</xdr:rowOff>
    </xdr:to>
    <xdr:pic>
      <xdr:nvPicPr>
        <xdr:cNvPr id="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6667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8"/>
  <sheetViews>
    <sheetView tabSelected="1" workbookViewId="0">
      <selection activeCell="V72" sqref="V72"/>
    </sheetView>
  </sheetViews>
  <sheetFormatPr defaultRowHeight="12.75" x14ac:dyDescent="0.2"/>
  <cols>
    <col min="1" max="1" width="6.7109375" customWidth="1"/>
    <col min="2" max="2" width="7.28515625" customWidth="1"/>
    <col min="3" max="3" width="13" customWidth="1"/>
    <col min="4" max="4" width="20" customWidth="1"/>
    <col min="5" max="5" width="11.7109375" customWidth="1"/>
    <col min="7" max="7" width="21.5703125" customWidth="1"/>
    <col min="8" max="8" width="7.5703125" customWidth="1"/>
    <col min="9" max="9" width="6.28515625" customWidth="1"/>
    <col min="10" max="10" width="8" customWidth="1"/>
    <col min="11" max="11" width="5.85546875" customWidth="1"/>
    <col min="12" max="12" width="7.5703125" customWidth="1"/>
    <col min="13" max="13" width="5.140625" customWidth="1"/>
    <col min="15" max="15" width="5.85546875" customWidth="1"/>
    <col min="26" max="26" width="12" bestFit="1" customWidth="1"/>
  </cols>
  <sheetData>
    <row r="1" spans="1:1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9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9.7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8.5" x14ac:dyDescent="0.2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1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9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9.5" thickTop="1" x14ac:dyDescent="0.2">
      <c r="A9" s="6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"/>
    </row>
    <row r="10" spans="1:19" ht="18.75" x14ac:dyDescent="0.2">
      <c r="A10" s="9" t="s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</row>
    <row r="11" spans="1:19" ht="18.75" x14ac:dyDescent="0.2">
      <c r="A11" s="12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</row>
    <row r="12" spans="1:19" ht="21" x14ac:dyDescent="0.2">
      <c r="A12" s="15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</row>
    <row r="13" spans="1:19" ht="15.75" x14ac:dyDescent="0.2">
      <c r="A13" s="18" t="s">
        <v>8</v>
      </c>
      <c r="B13" s="19"/>
      <c r="C13" s="19"/>
      <c r="D13" s="19"/>
      <c r="E13" s="20"/>
      <c r="F13" s="21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4"/>
      <c r="R13" s="25"/>
      <c r="S13" s="26" t="s">
        <v>9</v>
      </c>
    </row>
    <row r="14" spans="1:19" ht="15.75" x14ac:dyDescent="0.2">
      <c r="A14" s="27" t="s">
        <v>10</v>
      </c>
      <c r="B14" s="28"/>
      <c r="C14" s="28"/>
      <c r="D14" s="28"/>
      <c r="E14" s="29"/>
      <c r="F14" s="30"/>
      <c r="G14" s="31"/>
      <c r="H14" s="32"/>
      <c r="I14" s="32"/>
      <c r="J14" s="32"/>
      <c r="K14" s="32"/>
      <c r="L14" s="32"/>
      <c r="M14" s="32"/>
      <c r="N14" s="32"/>
      <c r="O14" s="32"/>
      <c r="P14" s="32"/>
      <c r="Q14" s="33"/>
      <c r="R14" s="34"/>
      <c r="S14" s="35" t="s">
        <v>11</v>
      </c>
    </row>
    <row r="15" spans="1:19" ht="15" x14ac:dyDescent="0.2">
      <c r="A15" s="36" t="s">
        <v>12</v>
      </c>
      <c r="B15" s="37"/>
      <c r="C15" s="37"/>
      <c r="D15" s="37"/>
      <c r="E15" s="37"/>
      <c r="F15" s="37"/>
      <c r="G15" s="38"/>
      <c r="H15" s="39" t="s">
        <v>13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</row>
    <row r="16" spans="1:19" ht="15" x14ac:dyDescent="0.2">
      <c r="A16" s="42"/>
      <c r="B16" s="43"/>
      <c r="C16" s="43"/>
      <c r="D16" s="44"/>
      <c r="E16" s="45" t="s">
        <v>2</v>
      </c>
      <c r="F16" s="44"/>
      <c r="G16" s="45"/>
      <c r="H16" s="46" t="s">
        <v>14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8"/>
    </row>
    <row r="17" spans="1:22" ht="15" x14ac:dyDescent="0.2">
      <c r="A17" s="42" t="s">
        <v>15</v>
      </c>
      <c r="B17" s="43"/>
      <c r="C17" s="43"/>
      <c r="D17" s="45"/>
      <c r="E17" s="49"/>
      <c r="F17" s="44"/>
      <c r="G17" s="50" t="s">
        <v>16</v>
      </c>
      <c r="H17" s="46" t="s">
        <v>17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8"/>
    </row>
    <row r="18" spans="1:22" ht="15" x14ac:dyDescent="0.2">
      <c r="A18" s="42" t="s">
        <v>18</v>
      </c>
      <c r="B18" s="43"/>
      <c r="C18" s="43"/>
      <c r="D18" s="45"/>
      <c r="E18" s="49"/>
      <c r="F18" s="44"/>
      <c r="G18" s="50" t="s">
        <v>19</v>
      </c>
      <c r="H18" s="46" t="s">
        <v>20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</row>
    <row r="19" spans="1:22" ht="16.5" thickBot="1" x14ac:dyDescent="0.25">
      <c r="A19" s="42" t="s">
        <v>21</v>
      </c>
      <c r="B19" s="51"/>
      <c r="C19" s="51"/>
      <c r="D19" s="52"/>
      <c r="E19" s="53"/>
      <c r="F19" s="52"/>
      <c r="G19" s="50" t="s">
        <v>22</v>
      </c>
      <c r="H19" s="54" t="s">
        <v>23</v>
      </c>
      <c r="I19" s="55"/>
      <c r="J19" s="55"/>
      <c r="K19" s="55"/>
      <c r="L19" s="55"/>
      <c r="M19" s="55"/>
      <c r="N19" s="55"/>
      <c r="O19" s="55"/>
      <c r="P19" s="55"/>
      <c r="Q19" s="56">
        <v>1</v>
      </c>
      <c r="S19" s="57" t="s">
        <v>24</v>
      </c>
    </row>
    <row r="20" spans="1:22" ht="14.25" thickTop="1" thickBot="1" x14ac:dyDescent="0.25">
      <c r="A20" s="58"/>
      <c r="B20" s="59"/>
      <c r="C20" s="59"/>
      <c r="D20" s="58"/>
      <c r="E20" s="60"/>
      <c r="F20" s="58"/>
      <c r="G20" s="58"/>
      <c r="H20" s="61"/>
      <c r="I20" s="61"/>
      <c r="J20" s="61"/>
      <c r="K20" s="61"/>
      <c r="L20" s="61"/>
      <c r="M20" s="61"/>
      <c r="N20" s="61"/>
      <c r="O20" s="61"/>
      <c r="P20" s="61"/>
      <c r="Q20" s="62"/>
      <c r="R20" s="58"/>
      <c r="S20" s="58"/>
    </row>
    <row r="21" spans="1:22" ht="13.5" thickTop="1" x14ac:dyDescent="0.2">
      <c r="A21" s="63" t="s">
        <v>25</v>
      </c>
      <c r="B21" s="64" t="s">
        <v>26</v>
      </c>
      <c r="C21" s="64" t="s">
        <v>27</v>
      </c>
      <c r="D21" s="64" t="s">
        <v>28</v>
      </c>
      <c r="E21" s="65" t="s">
        <v>29</v>
      </c>
      <c r="F21" s="64" t="s">
        <v>30</v>
      </c>
      <c r="G21" s="64" t="s">
        <v>31</v>
      </c>
      <c r="H21" s="66" t="s">
        <v>32</v>
      </c>
      <c r="I21" s="67"/>
      <c r="J21" s="67"/>
      <c r="K21" s="67"/>
      <c r="L21" s="67"/>
      <c r="M21" s="67"/>
      <c r="N21" s="67"/>
      <c r="O21" s="68"/>
      <c r="P21" s="69" t="s">
        <v>33</v>
      </c>
      <c r="Q21" s="70" t="s">
        <v>34</v>
      </c>
      <c r="R21" s="71" t="s">
        <v>35</v>
      </c>
      <c r="S21" s="72" t="s">
        <v>36</v>
      </c>
      <c r="U21" s="73" t="s">
        <v>37</v>
      </c>
      <c r="V21" s="73">
        <v>750</v>
      </c>
    </row>
    <row r="22" spans="1:22" x14ac:dyDescent="0.2">
      <c r="A22" s="74"/>
      <c r="B22" s="75"/>
      <c r="C22" s="75"/>
      <c r="D22" s="75"/>
      <c r="E22" s="76"/>
      <c r="F22" s="75"/>
      <c r="G22" s="75"/>
      <c r="H22" s="77" t="s">
        <v>38</v>
      </c>
      <c r="I22" s="78"/>
      <c r="J22" s="77" t="s">
        <v>39</v>
      </c>
      <c r="K22" s="78"/>
      <c r="L22" s="77" t="s">
        <v>40</v>
      </c>
      <c r="M22" s="78"/>
      <c r="N22" s="77" t="s">
        <v>41</v>
      </c>
      <c r="O22" s="78"/>
      <c r="P22" s="79"/>
      <c r="Q22" s="80"/>
      <c r="R22" s="81"/>
      <c r="S22" s="82"/>
      <c r="U22" s="73"/>
      <c r="V22" s="73"/>
    </row>
    <row r="23" spans="1:22" ht="5.25" customHeight="1" x14ac:dyDescent="0.2">
      <c r="A23" s="83"/>
      <c r="B23" s="84"/>
      <c r="C23" s="84"/>
      <c r="D23" s="84"/>
      <c r="E23" s="85"/>
      <c r="F23" s="84"/>
      <c r="G23" s="84"/>
      <c r="H23" s="86"/>
      <c r="I23" s="87"/>
      <c r="J23" s="86"/>
      <c r="K23" s="87"/>
      <c r="L23" s="86"/>
      <c r="M23" s="87"/>
      <c r="N23" s="86"/>
      <c r="O23" s="87"/>
      <c r="P23" s="88"/>
      <c r="Q23" s="89"/>
      <c r="R23" s="90"/>
      <c r="S23" s="91"/>
      <c r="U23" s="92"/>
      <c r="V23" s="92"/>
    </row>
    <row r="24" spans="1:22" ht="18.75" customHeight="1" x14ac:dyDescent="0.2">
      <c r="A24" s="93">
        <v>1</v>
      </c>
      <c r="B24" s="94">
        <v>119</v>
      </c>
      <c r="C24" s="95">
        <v>10112134711</v>
      </c>
      <c r="D24" s="96" t="s">
        <v>65</v>
      </c>
      <c r="E24" s="97">
        <v>38958</v>
      </c>
      <c r="F24" s="97" t="s">
        <v>53</v>
      </c>
      <c r="G24" s="97" t="s">
        <v>66</v>
      </c>
      <c r="H24" s="98">
        <v>2.2469907407407408E-4</v>
      </c>
      <c r="I24" s="99">
        <v>5</v>
      </c>
      <c r="J24" s="98">
        <v>1.5903935185185181E-4</v>
      </c>
      <c r="K24" s="99">
        <v>2</v>
      </c>
      <c r="L24" s="98">
        <v>1.6391203703703712E-4</v>
      </c>
      <c r="M24" s="99">
        <v>1</v>
      </c>
      <c r="N24" s="98">
        <v>1.7751157407407407E-4</v>
      </c>
      <c r="O24" s="99">
        <v>2</v>
      </c>
      <c r="P24" s="100">
        <v>7.2516203703703707E-4</v>
      </c>
      <c r="Q24" s="101">
        <v>57.142857142857146</v>
      </c>
      <c r="R24" s="102" t="s">
        <v>55</v>
      </c>
      <c r="S24" s="103"/>
      <c r="U24" s="104">
        <v>3.8373842592592588E-4</v>
      </c>
      <c r="V24" s="104">
        <v>5.47650462962963E-4</v>
      </c>
    </row>
    <row r="25" spans="1:22" ht="18.75" customHeight="1" x14ac:dyDescent="0.2">
      <c r="A25" s="93">
        <v>2</v>
      </c>
      <c r="B25" s="94">
        <v>117</v>
      </c>
      <c r="C25" s="95">
        <v>10107322194</v>
      </c>
      <c r="D25" s="96" t="s">
        <v>67</v>
      </c>
      <c r="E25" s="97">
        <v>39113</v>
      </c>
      <c r="F25" s="97" t="s">
        <v>55</v>
      </c>
      <c r="G25" s="97" t="s">
        <v>66</v>
      </c>
      <c r="H25" s="98">
        <v>2.2163194444444444E-4</v>
      </c>
      <c r="I25" s="99">
        <v>2</v>
      </c>
      <c r="J25" s="98">
        <v>1.5887731481481476E-4</v>
      </c>
      <c r="K25" s="99">
        <v>1</v>
      </c>
      <c r="L25" s="98">
        <v>1.696412037037038E-4</v>
      </c>
      <c r="M25" s="99">
        <v>4</v>
      </c>
      <c r="N25" s="98">
        <v>1.8475694444444431E-4</v>
      </c>
      <c r="O25" s="99">
        <v>11</v>
      </c>
      <c r="P25" s="100">
        <v>7.3490740740740732E-4</v>
      </c>
      <c r="Q25" s="101">
        <v>57.142857142857146</v>
      </c>
      <c r="R25" s="102" t="s">
        <v>55</v>
      </c>
      <c r="S25" s="103"/>
      <c r="U25" s="104">
        <v>3.805092592592592E-4</v>
      </c>
      <c r="V25" s="104">
        <v>5.5015046296296301E-4</v>
      </c>
    </row>
    <row r="26" spans="1:22" ht="18.75" customHeight="1" x14ac:dyDescent="0.2">
      <c r="A26" s="105">
        <v>3</v>
      </c>
      <c r="B26" s="94">
        <v>67</v>
      </c>
      <c r="C26" s="95">
        <v>10111626065</v>
      </c>
      <c r="D26" s="96" t="s">
        <v>68</v>
      </c>
      <c r="E26" s="97">
        <v>39347</v>
      </c>
      <c r="F26" s="97" t="s">
        <v>55</v>
      </c>
      <c r="G26" s="97" t="s">
        <v>69</v>
      </c>
      <c r="H26" s="98">
        <v>2.2795138888888886E-4</v>
      </c>
      <c r="I26" s="99">
        <v>9</v>
      </c>
      <c r="J26" s="98">
        <v>1.6481481481481485E-4</v>
      </c>
      <c r="K26" s="99">
        <v>7</v>
      </c>
      <c r="L26" s="98">
        <v>1.6836805555555545E-4</v>
      </c>
      <c r="M26" s="99">
        <v>3</v>
      </c>
      <c r="N26" s="98">
        <v>1.8004629629629642E-4</v>
      </c>
      <c r="O26" s="99">
        <v>3</v>
      </c>
      <c r="P26" s="100">
        <v>7.4118055555555558E-4</v>
      </c>
      <c r="Q26" s="101">
        <v>56.25</v>
      </c>
      <c r="R26" s="102" t="s">
        <v>55</v>
      </c>
      <c r="S26" s="103"/>
      <c r="U26" s="104">
        <v>3.9276620370370371E-4</v>
      </c>
      <c r="V26" s="104">
        <v>5.6113425925925916E-4</v>
      </c>
    </row>
    <row r="27" spans="1:22" ht="18.75" customHeight="1" x14ac:dyDescent="0.2">
      <c r="A27" s="105">
        <v>4</v>
      </c>
      <c r="B27" s="94">
        <v>124</v>
      </c>
      <c r="C27" s="95">
        <v>10090423683</v>
      </c>
      <c r="D27" s="96" t="s">
        <v>70</v>
      </c>
      <c r="E27" s="97">
        <v>38945</v>
      </c>
      <c r="F27" s="97" t="s">
        <v>55</v>
      </c>
      <c r="G27" s="97" t="s">
        <v>66</v>
      </c>
      <c r="H27" s="98">
        <v>2.244675925925926E-4</v>
      </c>
      <c r="I27" s="99">
        <v>4</v>
      </c>
      <c r="J27" s="98">
        <v>1.655324074074074E-4</v>
      </c>
      <c r="K27" s="99">
        <v>8</v>
      </c>
      <c r="L27" s="98">
        <v>1.7064814814814812E-4</v>
      </c>
      <c r="M27" s="99">
        <v>5</v>
      </c>
      <c r="N27" s="98">
        <v>1.8373842592592595E-4</v>
      </c>
      <c r="O27" s="99">
        <v>7</v>
      </c>
      <c r="P27" s="100">
        <v>7.4438657407407407E-4</v>
      </c>
      <c r="Q27" s="101">
        <v>56.25</v>
      </c>
      <c r="R27" s="102" t="s">
        <v>55</v>
      </c>
      <c r="S27" s="103"/>
      <c r="U27" s="104">
        <v>3.8999999999999999E-4</v>
      </c>
      <c r="V27" s="104">
        <v>5.6064814814814812E-4</v>
      </c>
    </row>
    <row r="28" spans="1:22" ht="18.75" customHeight="1" x14ac:dyDescent="0.2">
      <c r="A28" s="105">
        <v>5</v>
      </c>
      <c r="B28" s="94">
        <v>115</v>
      </c>
      <c r="C28" s="95">
        <v>10092179383</v>
      </c>
      <c r="D28" s="96" t="s">
        <v>71</v>
      </c>
      <c r="E28" s="97">
        <v>38819</v>
      </c>
      <c r="F28" s="97" t="s">
        <v>55</v>
      </c>
      <c r="G28" s="97" t="s">
        <v>66</v>
      </c>
      <c r="H28" s="98">
        <v>2.2056712962962961E-4</v>
      </c>
      <c r="I28" s="99">
        <v>1</v>
      </c>
      <c r="J28" s="98">
        <v>1.6398148148148156E-4</v>
      </c>
      <c r="K28" s="99">
        <v>5</v>
      </c>
      <c r="L28" s="98">
        <v>1.7270833333333325E-4</v>
      </c>
      <c r="M28" s="99">
        <v>7</v>
      </c>
      <c r="N28" s="98">
        <v>1.9180555555555563E-4</v>
      </c>
      <c r="O28" s="99">
        <v>24</v>
      </c>
      <c r="P28" s="100">
        <v>7.4906250000000005E-4</v>
      </c>
      <c r="Q28" s="101">
        <v>55.384615384615387</v>
      </c>
      <c r="R28" s="102" t="s">
        <v>55</v>
      </c>
      <c r="S28" s="103"/>
      <c r="U28" s="104">
        <v>3.8454861111111117E-4</v>
      </c>
      <c r="V28" s="104">
        <v>5.5725694444444442E-4</v>
      </c>
    </row>
    <row r="29" spans="1:22" ht="18.75" customHeight="1" x14ac:dyDescent="0.2">
      <c r="A29" s="105">
        <v>6</v>
      </c>
      <c r="B29" s="94">
        <v>63</v>
      </c>
      <c r="C29" s="95">
        <v>10090420148</v>
      </c>
      <c r="D29" s="96" t="s">
        <v>72</v>
      </c>
      <c r="E29" s="97">
        <v>38909</v>
      </c>
      <c r="F29" s="97" t="s">
        <v>53</v>
      </c>
      <c r="G29" s="97" t="s">
        <v>69</v>
      </c>
      <c r="H29" s="98">
        <v>2.2592592592592589E-4</v>
      </c>
      <c r="I29" s="99">
        <v>8</v>
      </c>
      <c r="J29" s="98">
        <v>1.6207175925925935E-4</v>
      </c>
      <c r="K29" s="99">
        <v>3</v>
      </c>
      <c r="L29" s="98">
        <v>1.7527777777777778E-4</v>
      </c>
      <c r="M29" s="99">
        <v>12</v>
      </c>
      <c r="N29" s="98">
        <v>1.9274305555555559E-4</v>
      </c>
      <c r="O29" s="99">
        <v>28</v>
      </c>
      <c r="P29" s="100">
        <v>7.5601851851851861E-4</v>
      </c>
      <c r="Q29" s="101">
        <v>55.384615384615387</v>
      </c>
      <c r="R29" s="102" t="s">
        <v>55</v>
      </c>
      <c r="S29" s="103"/>
      <c r="U29" s="104">
        <v>3.8799768518518523E-4</v>
      </c>
      <c r="V29" s="104">
        <v>5.6327546296296301E-4</v>
      </c>
    </row>
    <row r="30" spans="1:22" ht="18.75" customHeight="1" x14ac:dyDescent="0.2">
      <c r="A30" s="105">
        <v>7</v>
      </c>
      <c r="B30" s="94">
        <v>146</v>
      </c>
      <c r="C30" s="95">
        <v>10094202643</v>
      </c>
      <c r="D30" s="96" t="s">
        <v>73</v>
      </c>
      <c r="E30" s="97">
        <v>39402</v>
      </c>
      <c r="F30" s="97" t="s">
        <v>55</v>
      </c>
      <c r="G30" s="97" t="s">
        <v>74</v>
      </c>
      <c r="H30" s="98">
        <v>2.343981481481481E-4</v>
      </c>
      <c r="I30" s="99">
        <v>14</v>
      </c>
      <c r="J30" s="98">
        <v>1.6750000000000003E-4</v>
      </c>
      <c r="K30" s="99">
        <v>9</v>
      </c>
      <c r="L30" s="98">
        <v>1.7135416666666671E-4</v>
      </c>
      <c r="M30" s="99">
        <v>6</v>
      </c>
      <c r="N30" s="98">
        <v>1.8332175925925916E-4</v>
      </c>
      <c r="O30" s="99">
        <v>5</v>
      </c>
      <c r="P30" s="100">
        <v>7.5657407407407401E-4</v>
      </c>
      <c r="Q30" s="101">
        <v>55.384615384615387</v>
      </c>
      <c r="R30" s="102" t="s">
        <v>55</v>
      </c>
      <c r="S30" s="103"/>
      <c r="U30" s="104">
        <v>4.0189814814814813E-4</v>
      </c>
      <c r="V30" s="104">
        <v>5.7325231481481485E-4</v>
      </c>
    </row>
    <row r="31" spans="1:22" ht="18.75" customHeight="1" x14ac:dyDescent="0.2">
      <c r="A31" s="105">
        <v>8</v>
      </c>
      <c r="B31" s="94">
        <v>114</v>
      </c>
      <c r="C31" s="95">
        <v>10113386213</v>
      </c>
      <c r="D31" s="96" t="s">
        <v>75</v>
      </c>
      <c r="E31" s="97">
        <v>39330</v>
      </c>
      <c r="F31" s="97" t="s">
        <v>55</v>
      </c>
      <c r="G31" s="97" t="s">
        <v>66</v>
      </c>
      <c r="H31" s="98">
        <v>2.480787037037037E-4</v>
      </c>
      <c r="I31" s="99">
        <v>34</v>
      </c>
      <c r="J31" s="98">
        <v>1.6828703703703694E-4</v>
      </c>
      <c r="K31" s="99">
        <v>11</v>
      </c>
      <c r="L31" s="98">
        <v>1.6821759259259269E-4</v>
      </c>
      <c r="M31" s="99">
        <v>2</v>
      </c>
      <c r="N31" s="98">
        <v>1.753356481481482E-4</v>
      </c>
      <c r="O31" s="99">
        <v>1</v>
      </c>
      <c r="P31" s="100">
        <v>7.5991898148148153E-4</v>
      </c>
      <c r="Q31" s="101">
        <v>54.545454545454547</v>
      </c>
      <c r="R31" s="102" t="s">
        <v>55</v>
      </c>
      <c r="S31" s="103"/>
      <c r="U31" s="104">
        <v>4.1636574074074064E-4</v>
      </c>
      <c r="V31" s="104">
        <v>5.8458333333333333E-4</v>
      </c>
    </row>
    <row r="32" spans="1:22" ht="18.75" customHeight="1" x14ac:dyDescent="0.2">
      <c r="A32" s="105">
        <v>9</v>
      </c>
      <c r="B32" s="94">
        <v>116</v>
      </c>
      <c r="C32" s="95">
        <v>10100511986</v>
      </c>
      <c r="D32" s="96" t="s">
        <v>76</v>
      </c>
      <c r="E32" s="97">
        <v>38756</v>
      </c>
      <c r="F32" s="97" t="s">
        <v>55</v>
      </c>
      <c r="G32" s="97" t="s">
        <v>66</v>
      </c>
      <c r="H32" s="98">
        <v>2.2187499999999999E-4</v>
      </c>
      <c r="I32" s="99">
        <v>3</v>
      </c>
      <c r="J32" s="98">
        <v>1.6435185185185181E-4</v>
      </c>
      <c r="K32" s="99">
        <v>6</v>
      </c>
      <c r="L32" s="98">
        <v>1.808564814814816E-4</v>
      </c>
      <c r="M32" s="99">
        <v>24</v>
      </c>
      <c r="N32" s="98">
        <v>1.9778935185185188E-4</v>
      </c>
      <c r="O32" s="99">
        <v>35</v>
      </c>
      <c r="P32" s="100">
        <v>7.6487268518518527E-4</v>
      </c>
      <c r="Q32" s="101">
        <v>54.545454545454547</v>
      </c>
      <c r="R32" s="102" t="s">
        <v>55</v>
      </c>
      <c r="S32" s="103"/>
      <c r="U32" s="104">
        <v>3.8622685185185179E-4</v>
      </c>
      <c r="V32" s="104">
        <v>5.6708333333333339E-4</v>
      </c>
    </row>
    <row r="33" spans="1:22" ht="18.75" customHeight="1" x14ac:dyDescent="0.2">
      <c r="A33" s="105">
        <v>10</v>
      </c>
      <c r="B33" s="94">
        <v>36</v>
      </c>
      <c r="C33" s="95">
        <v>10137271653</v>
      </c>
      <c r="D33" s="96" t="s">
        <v>77</v>
      </c>
      <c r="E33" s="97">
        <v>39469</v>
      </c>
      <c r="F33" s="97" t="s">
        <v>55</v>
      </c>
      <c r="G33" s="97" t="s">
        <v>69</v>
      </c>
      <c r="H33" s="98">
        <v>2.3627314814814813E-4</v>
      </c>
      <c r="I33" s="99">
        <v>16</v>
      </c>
      <c r="J33" s="98">
        <v>1.7281250000000003E-4</v>
      </c>
      <c r="K33" s="99">
        <v>18</v>
      </c>
      <c r="L33" s="98">
        <v>1.7520833333333326E-4</v>
      </c>
      <c r="M33" s="99">
        <v>11</v>
      </c>
      <c r="N33" s="98">
        <v>1.8109953703703712E-4</v>
      </c>
      <c r="O33" s="99">
        <v>4</v>
      </c>
      <c r="P33" s="100">
        <v>7.6539351851851855E-4</v>
      </c>
      <c r="Q33" s="101">
        <v>54.545454545454547</v>
      </c>
      <c r="R33" s="102" t="s">
        <v>55</v>
      </c>
      <c r="S33" s="103"/>
      <c r="U33" s="104">
        <v>4.0908564814814817E-4</v>
      </c>
      <c r="V33" s="104">
        <v>5.8429398148148143E-4</v>
      </c>
    </row>
    <row r="34" spans="1:22" ht="18.75" customHeight="1" x14ac:dyDescent="0.2">
      <c r="A34" s="105">
        <v>11</v>
      </c>
      <c r="B34" s="94">
        <v>118</v>
      </c>
      <c r="C34" s="95">
        <v>10130335345</v>
      </c>
      <c r="D34" s="96" t="s">
        <v>78</v>
      </c>
      <c r="E34" s="97">
        <v>38821</v>
      </c>
      <c r="F34" s="97" t="s">
        <v>55</v>
      </c>
      <c r="G34" s="97" t="s">
        <v>66</v>
      </c>
      <c r="H34" s="98">
        <v>2.2936342592592591E-4</v>
      </c>
      <c r="I34" s="99">
        <v>10</v>
      </c>
      <c r="J34" s="98">
        <v>1.6259259259259262E-4</v>
      </c>
      <c r="K34" s="99">
        <v>4</v>
      </c>
      <c r="L34" s="98">
        <v>1.7836805555555558E-4</v>
      </c>
      <c r="M34" s="99">
        <v>17</v>
      </c>
      <c r="N34" s="98">
        <v>1.9519675925925922E-4</v>
      </c>
      <c r="O34" s="99">
        <v>30</v>
      </c>
      <c r="P34" s="100">
        <v>7.6552083333333333E-4</v>
      </c>
      <c r="Q34" s="101">
        <v>54.545454545454547</v>
      </c>
      <c r="R34" s="102" t="s">
        <v>55</v>
      </c>
      <c r="S34" s="103"/>
      <c r="U34" s="104">
        <v>3.9195601851851853E-4</v>
      </c>
      <c r="V34" s="104">
        <v>5.7032407407407411E-4</v>
      </c>
    </row>
    <row r="35" spans="1:22" ht="18.75" customHeight="1" x14ac:dyDescent="0.2">
      <c r="A35" s="105">
        <v>12</v>
      </c>
      <c r="B35" s="94">
        <v>72</v>
      </c>
      <c r="C35" s="95">
        <v>10110374361</v>
      </c>
      <c r="D35" s="96" t="s">
        <v>79</v>
      </c>
      <c r="E35" s="97">
        <v>38718</v>
      </c>
      <c r="F35" s="97" t="s">
        <v>53</v>
      </c>
      <c r="G35" s="97" t="s">
        <v>69</v>
      </c>
      <c r="H35" s="98">
        <v>2.3765046296296297E-4</v>
      </c>
      <c r="I35" s="99">
        <v>21</v>
      </c>
      <c r="J35" s="98">
        <v>1.7071759259259267E-4</v>
      </c>
      <c r="K35" s="99">
        <v>17</v>
      </c>
      <c r="L35" s="98">
        <v>1.7392361111111097E-4</v>
      </c>
      <c r="M35" s="99">
        <v>9</v>
      </c>
      <c r="N35" s="98">
        <v>1.8526620370370376E-4</v>
      </c>
      <c r="O35" s="99">
        <v>13</v>
      </c>
      <c r="P35" s="100">
        <v>7.6755787037037038E-4</v>
      </c>
      <c r="Q35" s="101">
        <v>54.545454545454547</v>
      </c>
      <c r="R35" s="102" t="s">
        <v>55</v>
      </c>
      <c r="S35" s="103"/>
      <c r="U35" s="104">
        <v>4.0836805555555564E-4</v>
      </c>
      <c r="V35" s="104">
        <v>5.8229166666666661E-4</v>
      </c>
    </row>
    <row r="36" spans="1:22" ht="18.75" customHeight="1" x14ac:dyDescent="0.2">
      <c r="A36" s="105">
        <v>13</v>
      </c>
      <c r="B36" s="94">
        <v>34</v>
      </c>
      <c r="C36" s="95">
        <v>10125311654</v>
      </c>
      <c r="D36" s="96" t="s">
        <v>80</v>
      </c>
      <c r="E36" s="97">
        <v>39586</v>
      </c>
      <c r="F36" s="97" t="s">
        <v>55</v>
      </c>
      <c r="G36" s="97" t="s">
        <v>69</v>
      </c>
      <c r="H36" s="98">
        <v>2.3075231481481484E-4</v>
      </c>
      <c r="I36" s="99">
        <v>11</v>
      </c>
      <c r="J36" s="98">
        <v>1.7331018518518512E-4</v>
      </c>
      <c r="K36" s="99">
        <v>20</v>
      </c>
      <c r="L36" s="98">
        <v>1.792939814814815E-4</v>
      </c>
      <c r="M36" s="99">
        <v>20</v>
      </c>
      <c r="N36" s="98">
        <v>1.8501157407407409E-4</v>
      </c>
      <c r="O36" s="99">
        <v>12</v>
      </c>
      <c r="P36" s="100">
        <v>7.6836805555555556E-4</v>
      </c>
      <c r="Q36" s="101">
        <v>54.545454545454547</v>
      </c>
      <c r="R36" s="102" t="s">
        <v>55</v>
      </c>
      <c r="S36" s="103"/>
      <c r="U36" s="104">
        <v>4.0406249999999996E-4</v>
      </c>
      <c r="V36" s="104">
        <v>5.8335648148148146E-4</v>
      </c>
    </row>
    <row r="37" spans="1:22" ht="18.75" customHeight="1" x14ac:dyDescent="0.2">
      <c r="A37" s="105">
        <v>14</v>
      </c>
      <c r="B37" s="94">
        <v>122</v>
      </c>
      <c r="C37" s="95">
        <v>10090059834</v>
      </c>
      <c r="D37" s="96" t="s">
        <v>81</v>
      </c>
      <c r="E37" s="97">
        <v>39363</v>
      </c>
      <c r="F37" s="97" t="s">
        <v>55</v>
      </c>
      <c r="G37" s="97" t="s">
        <v>66</v>
      </c>
      <c r="H37" s="98">
        <v>2.249421296296296E-4</v>
      </c>
      <c r="I37" s="99">
        <v>6</v>
      </c>
      <c r="J37" s="98">
        <v>1.6788194444444449E-4</v>
      </c>
      <c r="K37" s="99">
        <v>10</v>
      </c>
      <c r="L37" s="98">
        <v>1.7885416666666668E-4</v>
      </c>
      <c r="M37" s="99">
        <v>18</v>
      </c>
      <c r="N37" s="98">
        <v>1.9688657407407404E-4</v>
      </c>
      <c r="O37" s="99">
        <v>33</v>
      </c>
      <c r="P37" s="100">
        <v>7.685648148148148E-4</v>
      </c>
      <c r="Q37" s="101">
        <v>54.545454545454547</v>
      </c>
      <c r="R37" s="102" t="s">
        <v>55</v>
      </c>
      <c r="S37" s="103"/>
      <c r="U37" s="104">
        <v>3.9282407407407408E-4</v>
      </c>
      <c r="V37" s="104">
        <v>5.7167824074074076E-4</v>
      </c>
    </row>
    <row r="38" spans="1:22" ht="18.75" customHeight="1" x14ac:dyDescent="0.2">
      <c r="A38" s="105">
        <v>15</v>
      </c>
      <c r="B38" s="94">
        <v>40</v>
      </c>
      <c r="C38" s="95">
        <v>10137307322</v>
      </c>
      <c r="D38" s="96" t="s">
        <v>82</v>
      </c>
      <c r="E38" s="97">
        <v>39527</v>
      </c>
      <c r="F38" s="97" t="s">
        <v>55</v>
      </c>
      <c r="G38" s="97" t="s">
        <v>69</v>
      </c>
      <c r="H38" s="98">
        <v>2.3765046296296297E-4</v>
      </c>
      <c r="I38" s="99">
        <v>21</v>
      </c>
      <c r="J38" s="98">
        <v>1.734606481481482E-4</v>
      </c>
      <c r="K38" s="99">
        <v>21</v>
      </c>
      <c r="L38" s="98">
        <v>1.7732638888888892E-4</v>
      </c>
      <c r="M38" s="99">
        <v>15</v>
      </c>
      <c r="N38" s="98">
        <v>1.8398148148148137E-4</v>
      </c>
      <c r="O38" s="99">
        <v>8</v>
      </c>
      <c r="P38" s="100">
        <v>7.7241898148148146E-4</v>
      </c>
      <c r="Q38" s="101">
        <v>53.731343283582092</v>
      </c>
      <c r="R38" s="102" t="s">
        <v>55</v>
      </c>
      <c r="S38" s="103"/>
      <c r="U38" s="104">
        <v>4.1111111111111117E-4</v>
      </c>
      <c r="V38" s="104">
        <v>5.8843750000000009E-4</v>
      </c>
    </row>
    <row r="39" spans="1:22" ht="18.75" customHeight="1" x14ac:dyDescent="0.2">
      <c r="A39" s="105">
        <v>16</v>
      </c>
      <c r="B39" s="106">
        <v>73</v>
      </c>
      <c r="C39" s="95">
        <v>10117968350</v>
      </c>
      <c r="D39" s="96" t="s">
        <v>83</v>
      </c>
      <c r="E39" s="97">
        <v>39728</v>
      </c>
      <c r="F39" s="97" t="s">
        <v>55</v>
      </c>
      <c r="G39" s="97" t="s">
        <v>69</v>
      </c>
      <c r="H39" s="98">
        <v>2.3187499999999998E-4</v>
      </c>
      <c r="I39" s="99">
        <v>12</v>
      </c>
      <c r="J39" s="98">
        <v>1.6968750000000002E-4</v>
      </c>
      <c r="K39" s="99">
        <v>14</v>
      </c>
      <c r="L39" s="98">
        <v>1.7912037037037039E-4</v>
      </c>
      <c r="M39" s="99">
        <v>19</v>
      </c>
      <c r="N39" s="98">
        <v>1.921412037037037E-4</v>
      </c>
      <c r="O39" s="99">
        <v>26</v>
      </c>
      <c r="P39" s="100">
        <v>7.728240740740741E-4</v>
      </c>
      <c r="Q39" s="101">
        <v>53.731343283582092</v>
      </c>
      <c r="R39" s="102" t="s">
        <v>55</v>
      </c>
      <c r="S39" s="103"/>
      <c r="U39" s="104">
        <v>4.0156250000000001E-4</v>
      </c>
      <c r="V39" s="104">
        <v>5.806828703703704E-4</v>
      </c>
    </row>
    <row r="40" spans="1:22" ht="18.75" customHeight="1" x14ac:dyDescent="0.2">
      <c r="A40" s="105">
        <v>17</v>
      </c>
      <c r="B40" s="94">
        <v>39</v>
      </c>
      <c r="C40" s="95">
        <v>10137272259</v>
      </c>
      <c r="D40" s="96" t="s">
        <v>84</v>
      </c>
      <c r="E40" s="97">
        <v>39956</v>
      </c>
      <c r="F40" s="97" t="s">
        <v>55</v>
      </c>
      <c r="G40" s="97" t="s">
        <v>69</v>
      </c>
      <c r="H40" s="98">
        <v>2.404861111111111E-4</v>
      </c>
      <c r="I40" s="99">
        <v>26</v>
      </c>
      <c r="J40" s="98">
        <v>1.7453703703703698E-4</v>
      </c>
      <c r="K40" s="99">
        <v>22</v>
      </c>
      <c r="L40" s="98">
        <v>1.7466435185185196E-4</v>
      </c>
      <c r="M40" s="99">
        <v>10</v>
      </c>
      <c r="N40" s="98">
        <v>1.8634259259259255E-4</v>
      </c>
      <c r="O40" s="99">
        <v>14</v>
      </c>
      <c r="P40" s="100">
        <v>7.7603009259259259E-4</v>
      </c>
      <c r="Q40" s="101">
        <v>53.731343283582092</v>
      </c>
      <c r="R40" s="102" t="s">
        <v>55</v>
      </c>
      <c r="S40" s="103"/>
      <c r="U40" s="104">
        <v>4.1502314814814809E-4</v>
      </c>
      <c r="V40" s="104">
        <v>5.8968750000000004E-4</v>
      </c>
    </row>
    <row r="41" spans="1:22" ht="18.75" customHeight="1" x14ac:dyDescent="0.2">
      <c r="A41" s="105">
        <v>18</v>
      </c>
      <c r="B41" s="94">
        <v>37</v>
      </c>
      <c r="C41" s="95">
        <v>10125311957</v>
      </c>
      <c r="D41" s="96" t="s">
        <v>85</v>
      </c>
      <c r="E41" s="97">
        <v>39525</v>
      </c>
      <c r="F41" s="97" t="s">
        <v>55</v>
      </c>
      <c r="G41" s="97" t="s">
        <v>69</v>
      </c>
      <c r="H41" s="98">
        <v>2.376388888888889E-4</v>
      </c>
      <c r="I41" s="99">
        <v>20</v>
      </c>
      <c r="J41" s="98">
        <v>1.7843749999999994E-4</v>
      </c>
      <c r="K41" s="99">
        <v>31</v>
      </c>
      <c r="L41" s="98">
        <v>1.7694444444444447E-4</v>
      </c>
      <c r="M41" s="99">
        <v>14</v>
      </c>
      <c r="N41" s="98">
        <v>1.8346064814814831E-4</v>
      </c>
      <c r="O41" s="99">
        <v>6</v>
      </c>
      <c r="P41" s="100">
        <v>7.7648148148148162E-4</v>
      </c>
      <c r="Q41" s="101">
        <v>53.731343283582092</v>
      </c>
      <c r="R41" s="102" t="s">
        <v>55</v>
      </c>
      <c r="S41" s="103"/>
      <c r="U41" s="104">
        <v>4.1607638888888884E-4</v>
      </c>
      <c r="V41" s="104">
        <v>5.9302083333333331E-4</v>
      </c>
    </row>
    <row r="42" spans="1:22" ht="18.75" customHeight="1" x14ac:dyDescent="0.2">
      <c r="A42" s="105">
        <v>19</v>
      </c>
      <c r="B42" s="94">
        <v>123</v>
      </c>
      <c r="C42" s="95">
        <v>10058292233</v>
      </c>
      <c r="D42" s="96" t="s">
        <v>86</v>
      </c>
      <c r="E42" s="97">
        <v>38899</v>
      </c>
      <c r="F42" s="97" t="s">
        <v>55</v>
      </c>
      <c r="G42" s="97" t="s">
        <v>66</v>
      </c>
      <c r="H42" s="98">
        <v>2.2521990740740738E-4</v>
      </c>
      <c r="I42" s="99">
        <v>7</v>
      </c>
      <c r="J42" s="98">
        <v>1.7284722222222229E-4</v>
      </c>
      <c r="K42" s="99">
        <v>19</v>
      </c>
      <c r="L42" s="98">
        <v>1.8141203703703695E-4</v>
      </c>
      <c r="M42" s="99">
        <v>25</v>
      </c>
      <c r="N42" s="98">
        <v>1.9741898148148158E-4</v>
      </c>
      <c r="O42" s="99">
        <v>34</v>
      </c>
      <c r="P42" s="100">
        <v>7.768981481481482E-4</v>
      </c>
      <c r="Q42" s="101">
        <v>53.731343283582092</v>
      </c>
      <c r="R42" s="102" t="s">
        <v>55</v>
      </c>
      <c r="S42" s="103"/>
      <c r="U42" s="107">
        <v>3.9806712962962967E-4</v>
      </c>
      <c r="V42" s="104">
        <v>5.7947916666666662E-4</v>
      </c>
    </row>
    <row r="43" spans="1:22" ht="18.75" customHeight="1" x14ac:dyDescent="0.2">
      <c r="A43" s="105">
        <v>20</v>
      </c>
      <c r="B43" s="106">
        <v>82</v>
      </c>
      <c r="C43" s="95">
        <v>10105978645</v>
      </c>
      <c r="D43" s="96" t="s">
        <v>87</v>
      </c>
      <c r="E43" s="97">
        <v>39215</v>
      </c>
      <c r="F43" s="97" t="s">
        <v>55</v>
      </c>
      <c r="G43" s="97" t="s">
        <v>69</v>
      </c>
      <c r="H43" s="98">
        <v>2.488425925925926E-4</v>
      </c>
      <c r="I43" s="99">
        <v>36</v>
      </c>
      <c r="J43" s="98">
        <v>1.6988425925925922E-4</v>
      </c>
      <c r="K43" s="99">
        <v>16</v>
      </c>
      <c r="L43" s="98">
        <v>1.7642361111111119E-4</v>
      </c>
      <c r="M43" s="99">
        <v>13</v>
      </c>
      <c r="N43" s="98">
        <v>1.8420138888888891E-4</v>
      </c>
      <c r="O43" s="99">
        <v>9</v>
      </c>
      <c r="P43" s="100">
        <v>7.7935185185185193E-4</v>
      </c>
      <c r="Q43" s="101">
        <v>53.731343283582092</v>
      </c>
      <c r="R43" s="102" t="s">
        <v>55</v>
      </c>
      <c r="S43" s="103"/>
      <c r="U43" s="104">
        <v>4.1872685185185182E-4</v>
      </c>
      <c r="V43" s="104">
        <v>5.9515046296296302E-4</v>
      </c>
    </row>
    <row r="44" spans="1:22" ht="18.75" customHeight="1" x14ac:dyDescent="0.2">
      <c r="A44" s="105">
        <v>21</v>
      </c>
      <c r="B44" s="94">
        <v>120</v>
      </c>
      <c r="C44" s="95">
        <v>10115982577</v>
      </c>
      <c r="D44" s="96" t="s">
        <v>88</v>
      </c>
      <c r="E44" s="97">
        <v>39313</v>
      </c>
      <c r="F44" s="97" t="s">
        <v>55</v>
      </c>
      <c r="G44" s="97" t="s">
        <v>66</v>
      </c>
      <c r="H44" s="98">
        <v>2.3531249999999998E-4</v>
      </c>
      <c r="I44" s="99">
        <v>15</v>
      </c>
      <c r="J44" s="98">
        <v>1.6972222222222223E-4</v>
      </c>
      <c r="K44" s="99">
        <v>15</v>
      </c>
      <c r="L44" s="98">
        <v>1.8084490740740745E-4</v>
      </c>
      <c r="M44" s="99">
        <v>23</v>
      </c>
      <c r="N44" s="98">
        <v>1.9863425925925918E-4</v>
      </c>
      <c r="O44" s="99">
        <v>36</v>
      </c>
      <c r="P44" s="100">
        <v>7.8451388888888885E-4</v>
      </c>
      <c r="Q44" s="101">
        <v>52.941176470588232</v>
      </c>
      <c r="R44" s="102" t="s">
        <v>57</v>
      </c>
      <c r="S44" s="103"/>
      <c r="U44" s="104">
        <v>4.0503472222222221E-4</v>
      </c>
      <c r="V44" s="104">
        <v>5.8587962962962966E-4</v>
      </c>
    </row>
    <row r="45" spans="1:22" ht="18.75" customHeight="1" x14ac:dyDescent="0.2">
      <c r="A45" s="105">
        <v>22</v>
      </c>
      <c r="B45" s="106">
        <v>77</v>
      </c>
      <c r="C45" s="95">
        <v>10125033081</v>
      </c>
      <c r="D45" s="96" t="s">
        <v>89</v>
      </c>
      <c r="E45" s="97">
        <v>39126</v>
      </c>
      <c r="F45" s="97" t="s">
        <v>55</v>
      </c>
      <c r="G45" s="97" t="s">
        <v>69</v>
      </c>
      <c r="H45" s="98">
        <v>2.4383101851851855E-4</v>
      </c>
      <c r="I45" s="99">
        <v>30</v>
      </c>
      <c r="J45" s="98">
        <v>1.7524305555555549E-4</v>
      </c>
      <c r="K45" s="99">
        <v>25</v>
      </c>
      <c r="L45" s="98">
        <v>1.8070601851851847E-4</v>
      </c>
      <c r="M45" s="99">
        <v>21</v>
      </c>
      <c r="N45" s="98">
        <v>1.8694444444444455E-4</v>
      </c>
      <c r="O45" s="99">
        <v>16</v>
      </c>
      <c r="P45" s="100">
        <v>7.8672453703703706E-4</v>
      </c>
      <c r="Q45" s="101">
        <v>52.941176470588232</v>
      </c>
      <c r="R45" s="102" t="s">
        <v>57</v>
      </c>
      <c r="S45" s="103"/>
      <c r="U45" s="104">
        <v>4.1907407407407404E-4</v>
      </c>
      <c r="V45" s="104">
        <v>5.9978009259259251E-4</v>
      </c>
    </row>
    <row r="46" spans="1:22" ht="18.75" customHeight="1" x14ac:dyDescent="0.2">
      <c r="A46" s="105">
        <v>23</v>
      </c>
      <c r="B46" s="106">
        <v>79</v>
      </c>
      <c r="C46" s="95">
        <v>10116165463</v>
      </c>
      <c r="D46" s="96" t="s">
        <v>90</v>
      </c>
      <c r="E46" s="97">
        <v>39120</v>
      </c>
      <c r="F46" s="97" t="s">
        <v>55</v>
      </c>
      <c r="G46" s="97" t="s">
        <v>69</v>
      </c>
      <c r="H46" s="98">
        <v>2.381712962962963E-4</v>
      </c>
      <c r="I46" s="99">
        <v>23</v>
      </c>
      <c r="J46" s="98">
        <v>1.7895833333333335E-4</v>
      </c>
      <c r="K46" s="99">
        <v>33</v>
      </c>
      <c r="L46" s="98">
        <v>1.8077546296296293E-4</v>
      </c>
      <c r="M46" s="99">
        <v>22</v>
      </c>
      <c r="N46" s="98">
        <v>1.8892361111111106E-4</v>
      </c>
      <c r="O46" s="99">
        <v>19</v>
      </c>
      <c r="P46" s="100">
        <v>7.8682870370370365E-4</v>
      </c>
      <c r="Q46" s="101">
        <v>52.941176470588232</v>
      </c>
      <c r="R46" s="102" t="s">
        <v>57</v>
      </c>
      <c r="S46" s="103"/>
      <c r="U46" s="108">
        <v>4.1712962962962965E-4</v>
      </c>
      <c r="V46" s="108">
        <v>5.9790509259259259E-4</v>
      </c>
    </row>
    <row r="47" spans="1:22" ht="18.75" customHeight="1" x14ac:dyDescent="0.2">
      <c r="A47" s="105">
        <v>24</v>
      </c>
      <c r="B47" s="106">
        <v>84</v>
      </c>
      <c r="C47" s="95">
        <v>10129677664</v>
      </c>
      <c r="D47" s="96" t="s">
        <v>91</v>
      </c>
      <c r="E47" s="97">
        <v>39402</v>
      </c>
      <c r="F47" s="97" t="s">
        <v>55</v>
      </c>
      <c r="G47" s="97" t="s">
        <v>69</v>
      </c>
      <c r="H47" s="98">
        <v>2.3282407407407407E-4</v>
      </c>
      <c r="I47" s="99">
        <v>13</v>
      </c>
      <c r="J47" s="98">
        <v>1.6967592592592596E-4</v>
      </c>
      <c r="K47" s="99">
        <v>13</v>
      </c>
      <c r="L47" s="98">
        <v>1.8230324074074074E-4</v>
      </c>
      <c r="M47" s="99">
        <v>28</v>
      </c>
      <c r="N47" s="98">
        <v>2.0223379629629628E-4</v>
      </c>
      <c r="O47" s="99">
        <v>39</v>
      </c>
      <c r="P47" s="100">
        <v>7.8703703703703705E-4</v>
      </c>
      <c r="Q47" s="101">
        <v>52.941176470588232</v>
      </c>
      <c r="R47" s="102" t="s">
        <v>57</v>
      </c>
      <c r="S47" s="103"/>
      <c r="U47" s="104">
        <v>4.0250000000000003E-4</v>
      </c>
      <c r="V47" s="104">
        <v>5.8480324074074077E-4</v>
      </c>
    </row>
    <row r="48" spans="1:22" ht="18.75" customHeight="1" x14ac:dyDescent="0.2">
      <c r="A48" s="105">
        <v>25</v>
      </c>
      <c r="B48" s="106">
        <v>47</v>
      </c>
      <c r="C48" s="95">
        <v>10142293324</v>
      </c>
      <c r="D48" s="96" t="s">
        <v>92</v>
      </c>
      <c r="E48" s="97">
        <v>40387</v>
      </c>
      <c r="F48" s="97" t="s">
        <v>55</v>
      </c>
      <c r="G48" s="97" t="s">
        <v>69</v>
      </c>
      <c r="H48" s="98">
        <v>2.362962962962963E-4</v>
      </c>
      <c r="I48" s="99">
        <v>17</v>
      </c>
      <c r="J48" s="98">
        <v>1.8013888888888881E-4</v>
      </c>
      <c r="K48" s="99">
        <v>35</v>
      </c>
      <c r="L48" s="98">
        <v>1.8208333333333341E-4</v>
      </c>
      <c r="M48" s="99">
        <v>26</v>
      </c>
      <c r="N48" s="98">
        <v>1.8899305555555553E-4</v>
      </c>
      <c r="O48" s="99">
        <v>20</v>
      </c>
      <c r="P48" s="100">
        <v>7.8751157407407405E-4</v>
      </c>
      <c r="Q48" s="101">
        <v>52.941176470588232</v>
      </c>
      <c r="R48" s="102" t="s">
        <v>57</v>
      </c>
      <c r="S48" s="103"/>
      <c r="U48" s="104">
        <v>4.164351851851851E-4</v>
      </c>
      <c r="V48" s="104">
        <v>5.9851851851851852E-4</v>
      </c>
    </row>
    <row r="49" spans="1:22" ht="18.75" customHeight="1" x14ac:dyDescent="0.2">
      <c r="A49" s="105">
        <v>26</v>
      </c>
      <c r="B49" s="106">
        <v>80</v>
      </c>
      <c r="C49" s="95">
        <v>10106037350</v>
      </c>
      <c r="D49" s="96" t="s">
        <v>93</v>
      </c>
      <c r="E49" s="97">
        <v>39137</v>
      </c>
      <c r="F49" s="97" t="s">
        <v>55</v>
      </c>
      <c r="G49" s="97" t="s">
        <v>69</v>
      </c>
      <c r="H49" s="98">
        <v>2.4841435185185188E-4</v>
      </c>
      <c r="I49" s="99">
        <v>35</v>
      </c>
      <c r="J49" s="98">
        <v>1.7633101851851854E-4</v>
      </c>
      <c r="K49" s="99">
        <v>28</v>
      </c>
      <c r="L49" s="98">
        <v>1.7733796296296296E-4</v>
      </c>
      <c r="M49" s="99">
        <v>16</v>
      </c>
      <c r="N49" s="98">
        <v>1.8697916666666657E-4</v>
      </c>
      <c r="O49" s="99">
        <v>17</v>
      </c>
      <c r="P49" s="100">
        <v>7.8906249999999994E-4</v>
      </c>
      <c r="Q49" s="101">
        <v>52.941176470588232</v>
      </c>
      <c r="R49" s="102" t="s">
        <v>57</v>
      </c>
      <c r="S49" s="103"/>
      <c r="U49" s="104">
        <v>4.2474537037037041E-4</v>
      </c>
      <c r="V49" s="104">
        <v>6.0208333333333338E-4</v>
      </c>
    </row>
    <row r="50" spans="1:22" ht="18.75" customHeight="1" x14ac:dyDescent="0.2">
      <c r="A50" s="105">
        <v>27</v>
      </c>
      <c r="B50" s="106">
        <v>44</v>
      </c>
      <c r="C50" s="95">
        <v>10141468319</v>
      </c>
      <c r="D50" s="96" t="s">
        <v>94</v>
      </c>
      <c r="E50" s="97">
        <v>39917</v>
      </c>
      <c r="F50" s="97" t="s">
        <v>55</v>
      </c>
      <c r="G50" s="97" t="s">
        <v>69</v>
      </c>
      <c r="H50" s="98">
        <v>2.3662037037037035E-4</v>
      </c>
      <c r="I50" s="99">
        <v>18</v>
      </c>
      <c r="J50" s="98">
        <v>1.7563657407407412E-4</v>
      </c>
      <c r="K50" s="99">
        <v>26</v>
      </c>
      <c r="L50" s="98">
        <v>1.835416666666666E-4</v>
      </c>
      <c r="M50" s="99">
        <v>32</v>
      </c>
      <c r="N50" s="98">
        <v>1.9402777777777788E-4</v>
      </c>
      <c r="O50" s="99">
        <v>29</v>
      </c>
      <c r="P50" s="100">
        <v>7.8982638888888896E-4</v>
      </c>
      <c r="Q50" s="101">
        <v>52.941176470588232</v>
      </c>
      <c r="R50" s="102" t="s">
        <v>57</v>
      </c>
      <c r="S50" s="103"/>
      <c r="U50" s="104">
        <v>4.1225694444444448E-4</v>
      </c>
      <c r="V50" s="104">
        <v>5.9579861111111107E-4</v>
      </c>
    </row>
    <row r="51" spans="1:22" ht="18.75" customHeight="1" x14ac:dyDescent="0.2">
      <c r="A51" s="105">
        <v>28</v>
      </c>
      <c r="B51" s="94">
        <v>35</v>
      </c>
      <c r="C51" s="95">
        <v>10125311856</v>
      </c>
      <c r="D51" s="96" t="s">
        <v>95</v>
      </c>
      <c r="E51" s="97">
        <v>39525</v>
      </c>
      <c r="F51" s="97" t="s">
        <v>55</v>
      </c>
      <c r="G51" s="97" t="s">
        <v>69</v>
      </c>
      <c r="H51" s="98">
        <v>2.403472222222222E-4</v>
      </c>
      <c r="I51" s="99">
        <v>25</v>
      </c>
      <c r="J51" s="98">
        <v>1.7626157407407407E-4</v>
      </c>
      <c r="K51" s="99">
        <v>27</v>
      </c>
      <c r="L51" s="98">
        <v>1.8225694444444447E-4</v>
      </c>
      <c r="M51" s="99">
        <v>27</v>
      </c>
      <c r="N51" s="98">
        <v>1.9123842592592597E-4</v>
      </c>
      <c r="O51" s="99">
        <v>23</v>
      </c>
      <c r="P51" s="100">
        <v>7.9010416666666671E-4</v>
      </c>
      <c r="Q51" s="101">
        <v>52.941176470588232</v>
      </c>
      <c r="R51" s="102" t="s">
        <v>57</v>
      </c>
      <c r="S51" s="103"/>
      <c r="U51" s="104">
        <v>4.1660879629629627E-4</v>
      </c>
      <c r="V51" s="104">
        <v>5.9886574074074074E-4</v>
      </c>
    </row>
    <row r="52" spans="1:22" ht="18.75" customHeight="1" x14ac:dyDescent="0.2">
      <c r="A52" s="105">
        <v>29</v>
      </c>
      <c r="B52" s="106">
        <v>45</v>
      </c>
      <c r="C52" s="95">
        <v>10148051686</v>
      </c>
      <c r="D52" s="96" t="s">
        <v>96</v>
      </c>
      <c r="E52" s="97">
        <v>40324</v>
      </c>
      <c r="F52" s="97" t="s">
        <v>55</v>
      </c>
      <c r="G52" s="97" t="s">
        <v>69</v>
      </c>
      <c r="H52" s="98">
        <v>2.3842592592592597E-4</v>
      </c>
      <c r="I52" s="99">
        <v>24</v>
      </c>
      <c r="J52" s="98">
        <v>1.7993055555555555E-4</v>
      </c>
      <c r="K52" s="99">
        <v>34</v>
      </c>
      <c r="L52" s="98">
        <v>1.8253472222222222E-4</v>
      </c>
      <c r="M52" s="99">
        <v>30</v>
      </c>
      <c r="N52" s="98">
        <v>1.8952546296296285E-4</v>
      </c>
      <c r="O52" s="99">
        <v>21</v>
      </c>
      <c r="P52" s="100">
        <v>7.9041666666666659E-4</v>
      </c>
      <c r="Q52" s="101">
        <v>52.941176470588232</v>
      </c>
      <c r="R52" s="102" t="s">
        <v>57</v>
      </c>
      <c r="S52" s="103"/>
      <c r="U52" s="104">
        <v>4.1835648148148152E-4</v>
      </c>
      <c r="V52" s="104">
        <v>6.0089120370370374E-4</v>
      </c>
    </row>
    <row r="53" spans="1:22" ht="18.75" customHeight="1" x14ac:dyDescent="0.2">
      <c r="A53" s="105">
        <v>30</v>
      </c>
      <c r="B53" s="109">
        <v>121</v>
      </c>
      <c r="C53" s="95">
        <v>10112680941</v>
      </c>
      <c r="D53" s="96" t="s">
        <v>97</v>
      </c>
      <c r="E53" s="97">
        <v>39226</v>
      </c>
      <c r="F53" s="97" t="s">
        <v>55</v>
      </c>
      <c r="G53" s="97" t="s">
        <v>66</v>
      </c>
      <c r="H53" s="98">
        <v>2.3690972222222223E-4</v>
      </c>
      <c r="I53" s="99">
        <v>19</v>
      </c>
      <c r="J53" s="98">
        <v>1.7457175925925924E-4</v>
      </c>
      <c r="K53" s="99">
        <v>23</v>
      </c>
      <c r="L53" s="98">
        <v>1.8590277777777773E-4</v>
      </c>
      <c r="M53" s="99">
        <v>36</v>
      </c>
      <c r="N53" s="98">
        <v>1.9613425925925929E-4</v>
      </c>
      <c r="O53" s="99">
        <v>31</v>
      </c>
      <c r="P53" s="100">
        <v>7.9351851851851849E-4</v>
      </c>
      <c r="Q53" s="101">
        <v>52.173913043478265</v>
      </c>
      <c r="R53" s="102" t="s">
        <v>57</v>
      </c>
      <c r="S53" s="103"/>
      <c r="U53" s="104">
        <v>4.1148148148148147E-4</v>
      </c>
      <c r="V53" s="104">
        <v>5.973842592592592E-4</v>
      </c>
    </row>
    <row r="54" spans="1:22" ht="18.75" customHeight="1" x14ac:dyDescent="0.2">
      <c r="A54" s="105">
        <v>31</v>
      </c>
      <c r="B54" s="109">
        <v>43</v>
      </c>
      <c r="C54" s="95">
        <v>10144862915</v>
      </c>
      <c r="D54" s="96" t="s">
        <v>98</v>
      </c>
      <c r="E54" s="97">
        <v>40126</v>
      </c>
      <c r="F54" s="97" t="s">
        <v>55</v>
      </c>
      <c r="G54" s="97" t="s">
        <v>69</v>
      </c>
      <c r="H54" s="98">
        <v>2.4385416666666663E-4</v>
      </c>
      <c r="I54" s="99">
        <v>31</v>
      </c>
      <c r="J54" s="98">
        <v>1.8164351851851859E-4</v>
      </c>
      <c r="K54" s="99">
        <v>37</v>
      </c>
      <c r="L54" s="98">
        <v>1.8243055555555547E-4</v>
      </c>
      <c r="M54" s="99">
        <v>29</v>
      </c>
      <c r="N54" s="98">
        <v>1.8690972222222232E-4</v>
      </c>
      <c r="O54" s="99">
        <v>15</v>
      </c>
      <c r="P54" s="100">
        <v>7.9483796296296301E-4</v>
      </c>
      <c r="Q54" s="101">
        <v>52.173913043478265</v>
      </c>
      <c r="R54" s="102" t="s">
        <v>57</v>
      </c>
      <c r="S54" s="103"/>
      <c r="U54" s="104">
        <v>4.2549768518518522E-4</v>
      </c>
      <c r="V54" s="104">
        <v>6.0792824074074069E-4</v>
      </c>
    </row>
    <row r="55" spans="1:22" ht="18.75" customHeight="1" x14ac:dyDescent="0.2">
      <c r="A55" s="105">
        <v>32</v>
      </c>
      <c r="B55" s="110">
        <v>49</v>
      </c>
      <c r="C55" s="95">
        <v>10148143434</v>
      </c>
      <c r="D55" s="96" t="s">
        <v>99</v>
      </c>
      <c r="E55" s="97">
        <v>40415</v>
      </c>
      <c r="F55" s="97" t="s">
        <v>55</v>
      </c>
      <c r="G55" s="97" t="s">
        <v>69</v>
      </c>
      <c r="H55" s="98">
        <v>2.4442129629629629E-4</v>
      </c>
      <c r="I55" s="99">
        <v>32</v>
      </c>
      <c r="J55" s="98">
        <v>1.772685185185185E-4</v>
      </c>
      <c r="K55" s="99">
        <v>29</v>
      </c>
      <c r="L55" s="98">
        <v>1.8269675925925935E-4</v>
      </c>
      <c r="M55" s="99">
        <v>31</v>
      </c>
      <c r="N55" s="98">
        <v>1.920138888888887E-4</v>
      </c>
      <c r="O55" s="99">
        <v>25</v>
      </c>
      <c r="P55" s="100">
        <v>7.9640046296296284E-4</v>
      </c>
      <c r="Q55" s="101">
        <v>52.173913043478265</v>
      </c>
      <c r="R55" s="102" t="s">
        <v>57</v>
      </c>
      <c r="S55" s="103"/>
      <c r="U55" s="104">
        <v>4.2168981481481479E-4</v>
      </c>
      <c r="V55" s="104">
        <v>6.0438657407407414E-4</v>
      </c>
    </row>
    <row r="56" spans="1:22" ht="18.75" customHeight="1" x14ac:dyDescent="0.2">
      <c r="A56" s="105">
        <v>33</v>
      </c>
      <c r="B56" s="110">
        <v>46</v>
      </c>
      <c r="C56" s="111">
        <v>10132607771</v>
      </c>
      <c r="D56" s="112" t="s">
        <v>100</v>
      </c>
      <c r="E56" s="113">
        <v>40255</v>
      </c>
      <c r="F56" s="113" t="s">
        <v>55</v>
      </c>
      <c r="G56" s="97" t="s">
        <v>69</v>
      </c>
      <c r="H56" s="114">
        <v>2.4379629629629632E-4</v>
      </c>
      <c r="I56" s="99">
        <v>29</v>
      </c>
      <c r="J56" s="114">
        <v>1.8236111111111111E-4</v>
      </c>
      <c r="K56" s="99">
        <v>38</v>
      </c>
      <c r="L56" s="114">
        <v>1.8383101851851861E-4</v>
      </c>
      <c r="M56" s="99">
        <v>33</v>
      </c>
      <c r="N56" s="114">
        <v>1.90486111111111E-4</v>
      </c>
      <c r="O56" s="99">
        <v>22</v>
      </c>
      <c r="P56" s="115">
        <v>8.0047453703703704E-4</v>
      </c>
      <c r="Q56" s="101">
        <v>52.173913043478265</v>
      </c>
      <c r="R56" s="102" t="s">
        <v>57</v>
      </c>
      <c r="S56" s="103"/>
      <c r="U56" s="104">
        <v>4.2615740740740743E-4</v>
      </c>
      <c r="V56" s="104">
        <v>6.0998842592592604E-4</v>
      </c>
    </row>
    <row r="57" spans="1:22" ht="18.75" customHeight="1" x14ac:dyDescent="0.2">
      <c r="A57" s="105">
        <v>34</v>
      </c>
      <c r="B57" s="109">
        <v>38</v>
      </c>
      <c r="C57" s="95">
        <v>10137306312</v>
      </c>
      <c r="D57" s="96" t="s">
        <v>101</v>
      </c>
      <c r="E57" s="97">
        <v>39974</v>
      </c>
      <c r="F57" s="97" t="s">
        <v>55</v>
      </c>
      <c r="G57" s="97" t="s">
        <v>69</v>
      </c>
      <c r="H57" s="98">
        <v>2.4321759259259259E-4</v>
      </c>
      <c r="I57" s="99">
        <v>27</v>
      </c>
      <c r="J57" s="98">
        <v>1.7862268518518517E-4</v>
      </c>
      <c r="K57" s="99">
        <v>32</v>
      </c>
      <c r="L57" s="98">
        <v>1.8443287037037045E-4</v>
      </c>
      <c r="M57" s="99">
        <v>34</v>
      </c>
      <c r="N57" s="98">
        <v>1.9618055555555545E-4</v>
      </c>
      <c r="O57" s="99">
        <v>32</v>
      </c>
      <c r="P57" s="100">
        <v>8.0245370370370366E-4</v>
      </c>
      <c r="Q57" s="101">
        <v>52.173913043478265</v>
      </c>
      <c r="R57" s="102" t="s">
        <v>57</v>
      </c>
      <c r="S57" s="103"/>
      <c r="U57" s="104">
        <v>4.2184027777777776E-4</v>
      </c>
      <c r="V57" s="104">
        <v>6.0627314814814821E-4</v>
      </c>
    </row>
    <row r="58" spans="1:22" ht="18.75" customHeight="1" x14ac:dyDescent="0.2">
      <c r="A58" s="105">
        <v>35</v>
      </c>
      <c r="B58" s="110">
        <v>147</v>
      </c>
      <c r="C58" s="95">
        <v>10104123420</v>
      </c>
      <c r="D58" s="96" t="s">
        <v>102</v>
      </c>
      <c r="E58" s="97">
        <v>38726</v>
      </c>
      <c r="F58" s="97" t="s">
        <v>53</v>
      </c>
      <c r="G58" s="97" t="s">
        <v>74</v>
      </c>
      <c r="H58" s="98">
        <v>2.7729166666666663E-4</v>
      </c>
      <c r="I58" s="99">
        <v>41</v>
      </c>
      <c r="J58" s="98">
        <v>1.6964120370370375E-4</v>
      </c>
      <c r="K58" s="99">
        <v>12</v>
      </c>
      <c r="L58" s="98">
        <v>1.7283564814814814E-4</v>
      </c>
      <c r="M58" s="99">
        <v>8</v>
      </c>
      <c r="N58" s="98">
        <v>1.8472222222222208E-4</v>
      </c>
      <c r="O58" s="99">
        <v>10</v>
      </c>
      <c r="P58" s="100">
        <v>8.044907407407406E-4</v>
      </c>
      <c r="Q58" s="101">
        <v>51.428571428571431</v>
      </c>
      <c r="R58" s="102" t="s">
        <v>57</v>
      </c>
      <c r="S58" s="103"/>
      <c r="U58" s="104">
        <v>4.4693287037037038E-4</v>
      </c>
      <c r="V58" s="104">
        <v>6.1976851851851852E-4</v>
      </c>
    </row>
    <row r="59" spans="1:22" ht="18.75" customHeight="1" x14ac:dyDescent="0.2">
      <c r="A59" s="105">
        <v>36</v>
      </c>
      <c r="B59" s="110">
        <v>85</v>
      </c>
      <c r="C59" s="95">
        <v>10116167079</v>
      </c>
      <c r="D59" s="96" t="s">
        <v>103</v>
      </c>
      <c r="E59" s="97">
        <v>39199</v>
      </c>
      <c r="F59" s="97" t="s">
        <v>55</v>
      </c>
      <c r="G59" s="97" t="s">
        <v>69</v>
      </c>
      <c r="H59" s="98">
        <v>2.4343750000000003E-4</v>
      </c>
      <c r="I59" s="99">
        <v>28</v>
      </c>
      <c r="J59" s="98">
        <v>1.7515046296296286E-4</v>
      </c>
      <c r="K59" s="99">
        <v>24</v>
      </c>
      <c r="L59" s="98">
        <v>1.8567129629629635E-4</v>
      </c>
      <c r="M59" s="99">
        <v>35</v>
      </c>
      <c r="N59" s="98">
        <v>2.0341435185185176E-4</v>
      </c>
      <c r="O59" s="99">
        <v>40</v>
      </c>
      <c r="P59" s="100">
        <v>8.0767361111111101E-4</v>
      </c>
      <c r="Q59" s="101">
        <v>51.428571428571431</v>
      </c>
      <c r="R59" s="102" t="s">
        <v>57</v>
      </c>
      <c r="S59" s="103"/>
      <c r="U59" s="108">
        <v>4.1858796296296289E-4</v>
      </c>
      <c r="V59" s="108">
        <v>6.0425925925925925E-4</v>
      </c>
    </row>
    <row r="60" spans="1:22" ht="18.75" customHeight="1" x14ac:dyDescent="0.2">
      <c r="A60" s="105">
        <v>37</v>
      </c>
      <c r="B60" s="110">
        <v>81</v>
      </c>
      <c r="C60" s="95">
        <v>10114922954</v>
      </c>
      <c r="D60" s="96" t="s">
        <v>104</v>
      </c>
      <c r="E60" s="97">
        <v>39203</v>
      </c>
      <c r="F60" s="97" t="s">
        <v>55</v>
      </c>
      <c r="G60" s="97" t="s">
        <v>69</v>
      </c>
      <c r="H60" s="116">
        <v>2.4997685185185187E-4</v>
      </c>
      <c r="I60" s="99">
        <v>37</v>
      </c>
      <c r="J60" s="116">
        <v>1.8269675925925924E-4</v>
      </c>
      <c r="K60" s="99">
        <v>39</v>
      </c>
      <c r="L60" s="116">
        <v>1.881944444444445E-4</v>
      </c>
      <c r="M60" s="99">
        <v>39</v>
      </c>
      <c r="N60" s="116">
        <v>1.8839120370370364E-4</v>
      </c>
      <c r="O60" s="99">
        <v>18</v>
      </c>
      <c r="P60" s="117">
        <v>8.0925925925925924E-4</v>
      </c>
      <c r="Q60" s="101">
        <v>51.428571428571431</v>
      </c>
      <c r="R60" s="94" t="s">
        <v>57</v>
      </c>
      <c r="S60" s="118"/>
      <c r="U60" s="104">
        <v>4.3267361111111111E-4</v>
      </c>
      <c r="V60" s="104">
        <v>6.208680555555556E-4</v>
      </c>
    </row>
    <row r="61" spans="1:22" ht="18.75" customHeight="1" x14ac:dyDescent="0.2">
      <c r="A61" s="105">
        <v>38</v>
      </c>
      <c r="B61" s="109">
        <v>131</v>
      </c>
      <c r="C61" s="95">
        <v>10084268530</v>
      </c>
      <c r="D61" s="96" t="s">
        <v>105</v>
      </c>
      <c r="E61" s="97">
        <v>38954</v>
      </c>
      <c r="F61" s="97" t="s">
        <v>53</v>
      </c>
      <c r="G61" s="97" t="s">
        <v>66</v>
      </c>
      <c r="H61" s="98">
        <v>2.4790509259259259E-4</v>
      </c>
      <c r="I61" s="99">
        <v>33</v>
      </c>
      <c r="J61" s="98">
        <v>1.7806712962962969E-4</v>
      </c>
      <c r="K61" s="99">
        <v>30</v>
      </c>
      <c r="L61" s="98">
        <v>1.8601851851851847E-4</v>
      </c>
      <c r="M61" s="99">
        <v>38</v>
      </c>
      <c r="N61" s="98">
        <v>1.9965277777777776E-4</v>
      </c>
      <c r="O61" s="99">
        <v>37</v>
      </c>
      <c r="P61" s="100">
        <v>8.1164351851851851E-4</v>
      </c>
      <c r="Q61" s="101">
        <v>51.428571428571431</v>
      </c>
      <c r="R61" s="102" t="s">
        <v>59</v>
      </c>
      <c r="S61" s="103"/>
      <c r="U61" s="104">
        <v>4.2597222222222228E-4</v>
      </c>
      <c r="V61" s="104">
        <v>6.1199074074074075E-4</v>
      </c>
    </row>
    <row r="62" spans="1:22" ht="18.75" customHeight="1" x14ac:dyDescent="0.2">
      <c r="A62" s="105">
        <v>39</v>
      </c>
      <c r="B62" s="110">
        <v>83</v>
      </c>
      <c r="C62" s="95">
        <v>10132137121</v>
      </c>
      <c r="D62" s="96" t="s">
        <v>106</v>
      </c>
      <c r="E62" s="97">
        <v>39697</v>
      </c>
      <c r="F62" s="97" t="s">
        <v>55</v>
      </c>
      <c r="G62" s="97" t="s">
        <v>69</v>
      </c>
      <c r="H62" s="98">
        <v>2.5621527777777779E-4</v>
      </c>
      <c r="I62" s="99">
        <v>40</v>
      </c>
      <c r="J62" s="98">
        <v>1.8136574074074073E-4</v>
      </c>
      <c r="K62" s="99">
        <v>36</v>
      </c>
      <c r="L62" s="98">
        <v>1.8590277777777783E-4</v>
      </c>
      <c r="M62" s="99">
        <v>37</v>
      </c>
      <c r="N62" s="98">
        <v>1.9229166666666657E-4</v>
      </c>
      <c r="O62" s="99">
        <v>27</v>
      </c>
      <c r="P62" s="100">
        <v>8.1577546296296292E-4</v>
      </c>
      <c r="Q62" s="101">
        <v>51.428571428571431</v>
      </c>
      <c r="R62" s="102" t="s">
        <v>59</v>
      </c>
      <c r="S62" s="103"/>
      <c r="U62" s="104">
        <v>4.3758101851851852E-4</v>
      </c>
      <c r="V62" s="104">
        <v>6.2348379629629635E-4</v>
      </c>
    </row>
    <row r="63" spans="1:22" ht="18.75" customHeight="1" x14ac:dyDescent="0.2">
      <c r="A63" s="105">
        <v>40</v>
      </c>
      <c r="B63" s="110">
        <v>76</v>
      </c>
      <c r="C63" s="95">
        <v>10113341652</v>
      </c>
      <c r="D63" s="96" t="s">
        <v>107</v>
      </c>
      <c r="E63" s="97">
        <v>39801</v>
      </c>
      <c r="F63" s="97" t="s">
        <v>55</v>
      </c>
      <c r="G63" s="97" t="s">
        <v>69</v>
      </c>
      <c r="H63" s="98">
        <v>2.5143518518518516E-4</v>
      </c>
      <c r="I63" s="99">
        <v>39</v>
      </c>
      <c r="J63" s="98">
        <v>1.8731481481481491E-4</v>
      </c>
      <c r="K63" s="99">
        <v>40</v>
      </c>
      <c r="L63" s="98">
        <v>1.9560185185185181E-4</v>
      </c>
      <c r="M63" s="99">
        <v>40</v>
      </c>
      <c r="N63" s="98">
        <v>1.9969907407407415E-4</v>
      </c>
      <c r="O63" s="99">
        <v>38</v>
      </c>
      <c r="P63" s="100">
        <v>8.3405092592592602E-4</v>
      </c>
      <c r="Q63" s="101">
        <v>50</v>
      </c>
      <c r="R63" s="102" t="s">
        <v>59</v>
      </c>
      <c r="S63" s="103"/>
      <c r="U63" s="104">
        <v>4.3875000000000007E-4</v>
      </c>
      <c r="V63" s="104">
        <v>6.3435185185185187E-4</v>
      </c>
    </row>
    <row r="64" spans="1:22" ht="18.75" customHeight="1" x14ac:dyDescent="0.2">
      <c r="A64" s="105">
        <v>41</v>
      </c>
      <c r="B64" s="110">
        <v>48</v>
      </c>
      <c r="C64" s="95">
        <v>10148084224</v>
      </c>
      <c r="D64" s="96" t="s">
        <v>108</v>
      </c>
      <c r="E64" s="97">
        <v>40289</v>
      </c>
      <c r="F64" s="97" t="s">
        <v>57</v>
      </c>
      <c r="G64" s="97" t="s">
        <v>69</v>
      </c>
      <c r="H64" s="116">
        <v>2.5142361111111106E-4</v>
      </c>
      <c r="I64" s="99">
        <v>38</v>
      </c>
      <c r="J64" s="116">
        <v>1.9516203703703709E-4</v>
      </c>
      <c r="K64" s="99">
        <v>41</v>
      </c>
      <c r="L64" s="116">
        <v>2.01412037037037E-4</v>
      </c>
      <c r="M64" s="99">
        <v>41</v>
      </c>
      <c r="N64" s="116">
        <v>2.0563657407407412E-4</v>
      </c>
      <c r="O64" s="99">
        <v>41</v>
      </c>
      <c r="P64" s="117">
        <v>8.5363425925925928E-4</v>
      </c>
      <c r="Q64" s="101">
        <v>48.648648648648646</v>
      </c>
      <c r="R64" s="94" t="s">
        <v>61</v>
      </c>
      <c r="S64" s="118"/>
      <c r="U64" s="104">
        <v>4.4658564814814816E-4</v>
      </c>
      <c r="V64" s="104">
        <v>6.4799768518518516E-4</v>
      </c>
    </row>
    <row r="65" spans="1:22" ht="18.75" customHeight="1" x14ac:dyDescent="0.2">
      <c r="A65" s="105" t="s">
        <v>42</v>
      </c>
      <c r="B65" s="110">
        <v>41</v>
      </c>
      <c r="C65" s="95">
        <v>10137306716</v>
      </c>
      <c r="D65" s="96" t="s">
        <v>109</v>
      </c>
      <c r="E65" s="97">
        <v>39955</v>
      </c>
      <c r="F65" s="97" t="s">
        <v>55</v>
      </c>
      <c r="G65" s="97" t="s">
        <v>69</v>
      </c>
      <c r="H65" s="98"/>
      <c r="I65" s="99"/>
      <c r="J65" s="98"/>
      <c r="K65" s="99"/>
      <c r="L65" s="98"/>
      <c r="M65" s="99"/>
      <c r="N65" s="98"/>
      <c r="O65" s="99"/>
      <c r="P65" s="100"/>
      <c r="Q65" s="101"/>
      <c r="R65" s="102"/>
      <c r="S65" s="103"/>
      <c r="U65" s="108"/>
      <c r="V65" s="108"/>
    </row>
    <row r="66" spans="1:22" ht="18.75" customHeight="1" thickBot="1" x14ac:dyDescent="0.25">
      <c r="A66" s="105" t="s">
        <v>43</v>
      </c>
      <c r="B66" s="109">
        <v>155</v>
      </c>
      <c r="C66" s="95">
        <v>10104006717</v>
      </c>
      <c r="D66" s="96" t="s">
        <v>110</v>
      </c>
      <c r="E66" s="97">
        <v>39260</v>
      </c>
      <c r="F66" s="97" t="s">
        <v>55</v>
      </c>
      <c r="G66" s="97" t="s">
        <v>74</v>
      </c>
      <c r="H66" s="98"/>
      <c r="I66" s="99"/>
      <c r="J66" s="98"/>
      <c r="K66" s="99"/>
      <c r="L66" s="98"/>
      <c r="M66" s="99"/>
      <c r="N66" s="98"/>
      <c r="O66" s="99"/>
      <c r="P66" s="100"/>
      <c r="Q66" s="101"/>
      <c r="R66" s="102"/>
      <c r="S66" s="103"/>
    </row>
    <row r="67" spans="1:22" ht="9.75" customHeight="1" thickTop="1" x14ac:dyDescent="0.2">
      <c r="A67" s="119"/>
      <c r="B67" s="120"/>
      <c r="C67" s="120"/>
      <c r="D67" s="121"/>
      <c r="E67" s="122"/>
      <c r="F67" s="123"/>
      <c r="G67" s="124"/>
      <c r="H67" s="125"/>
      <c r="I67" s="125"/>
      <c r="J67" s="125"/>
      <c r="K67" s="125"/>
      <c r="L67" s="125"/>
      <c r="M67" s="125"/>
      <c r="N67" s="125"/>
      <c r="O67" s="125"/>
      <c r="P67" s="125"/>
      <c r="Q67" s="126"/>
      <c r="R67" s="127"/>
      <c r="S67" s="128"/>
    </row>
    <row r="68" spans="1:22" ht="15" customHeight="1" x14ac:dyDescent="0.2">
      <c r="A68" s="129" t="s">
        <v>44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1"/>
    </row>
    <row r="69" spans="1:22" ht="15" customHeight="1" x14ac:dyDescent="0.2">
      <c r="A69" s="129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1"/>
    </row>
    <row r="70" spans="1:22" ht="7.5" customHeight="1" x14ac:dyDescent="0.2">
      <c r="A70" s="132"/>
      <c r="B70" s="133"/>
      <c r="C70" s="133"/>
      <c r="D70" s="134"/>
      <c r="E70" s="135"/>
      <c r="F70" s="136"/>
      <c r="G70" s="137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40"/>
      <c r="S70" s="131"/>
    </row>
    <row r="71" spans="1:22" ht="16.5" thickBot="1" x14ac:dyDescent="0.25">
      <c r="A71" s="132"/>
      <c r="B71" s="133"/>
      <c r="C71" s="133"/>
      <c r="D71" s="134"/>
      <c r="E71" s="135"/>
      <c r="F71" s="136"/>
      <c r="G71" s="137"/>
      <c r="H71" s="138"/>
      <c r="I71" s="138"/>
      <c r="J71" s="138"/>
      <c r="K71" s="138"/>
      <c r="L71" s="138"/>
      <c r="M71" s="138"/>
      <c r="N71" s="138"/>
      <c r="O71" s="138"/>
      <c r="P71" s="138"/>
      <c r="Q71" s="139"/>
      <c r="R71" s="140"/>
      <c r="S71" s="131"/>
    </row>
    <row r="72" spans="1:22" ht="15.75" thickTop="1" x14ac:dyDescent="0.2">
      <c r="A72" s="141" t="s">
        <v>45</v>
      </c>
      <c r="B72" s="142"/>
      <c r="C72" s="142"/>
      <c r="D72" s="142"/>
      <c r="E72" s="143"/>
      <c r="F72" s="143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4"/>
    </row>
    <row r="73" spans="1:22" x14ac:dyDescent="0.2">
      <c r="A73" s="145" t="s">
        <v>46</v>
      </c>
      <c r="B73" s="145"/>
      <c r="C73" s="146"/>
      <c r="D73" s="145"/>
      <c r="E73" s="147"/>
      <c r="F73" s="145"/>
      <c r="G73" s="148" t="s">
        <v>47</v>
      </c>
      <c r="H73" s="149">
        <v>3</v>
      </c>
      <c r="I73" s="150"/>
      <c r="J73" s="151" t="s">
        <v>48</v>
      </c>
      <c r="K73" s="148">
        <f>COUNTIF(F24:F66,"ЗМС")</f>
        <v>0</v>
      </c>
      <c r="L73" s="149"/>
      <c r="M73" s="149"/>
      <c r="N73" s="149"/>
      <c r="O73" s="149"/>
      <c r="P73" s="150"/>
      <c r="Q73" s="152"/>
      <c r="R73" s="151"/>
      <c r="S73" s="148"/>
    </row>
    <row r="74" spans="1:22" x14ac:dyDescent="0.2">
      <c r="A74" s="145" t="s">
        <v>49</v>
      </c>
      <c r="B74" s="145"/>
      <c r="C74" s="146"/>
      <c r="D74" s="145"/>
      <c r="E74" s="147"/>
      <c r="F74" s="145"/>
      <c r="G74" s="146" t="s">
        <v>50</v>
      </c>
      <c r="H74" s="149">
        <f>H75+H79</f>
        <v>43</v>
      </c>
      <c r="I74" s="150"/>
      <c r="J74" s="151" t="s">
        <v>51</v>
      </c>
      <c r="K74" s="148">
        <f>COUNTIF(F24:F66,"МСМК")</f>
        <v>0</v>
      </c>
      <c r="L74" s="149"/>
      <c r="M74" s="149"/>
      <c r="N74" s="149"/>
      <c r="O74" s="149"/>
      <c r="P74" s="150"/>
      <c r="Q74" s="152"/>
      <c r="R74" s="151"/>
      <c r="S74" s="148"/>
    </row>
    <row r="75" spans="1:22" x14ac:dyDescent="0.2">
      <c r="A75" s="145"/>
      <c r="B75" s="145"/>
      <c r="C75" s="146"/>
      <c r="D75" s="145"/>
      <c r="E75" s="147"/>
      <c r="F75" s="145"/>
      <c r="G75" s="146" t="s">
        <v>52</v>
      </c>
      <c r="H75" s="149">
        <f>H76+H77+H78</f>
        <v>42</v>
      </c>
      <c r="I75" s="150"/>
      <c r="J75" s="151" t="s">
        <v>53</v>
      </c>
      <c r="K75" s="148">
        <f>COUNTIF(F24:F66,"МС")</f>
        <v>5</v>
      </c>
      <c r="L75" s="149"/>
      <c r="M75" s="149"/>
      <c r="N75" s="149"/>
      <c r="O75" s="149"/>
      <c r="P75" s="150"/>
      <c r="Q75" s="152"/>
      <c r="R75" s="151"/>
      <c r="S75" s="148"/>
    </row>
    <row r="76" spans="1:22" x14ac:dyDescent="0.2">
      <c r="A76" s="145"/>
      <c r="B76" s="145"/>
      <c r="C76" s="146"/>
      <c r="D76" s="145"/>
      <c r="E76" s="147"/>
      <c r="F76" s="145"/>
      <c r="G76" s="146" t="s">
        <v>54</v>
      </c>
      <c r="H76" s="149">
        <f>COUNT(A24:A66)</f>
        <v>41</v>
      </c>
      <c r="I76" s="150"/>
      <c r="J76" s="151" t="s">
        <v>55</v>
      </c>
      <c r="K76" s="148">
        <f>COUNTIF(F24:F66,"КМС")</f>
        <v>37</v>
      </c>
      <c r="L76" s="149"/>
      <c r="M76" s="149"/>
      <c r="N76" s="149"/>
      <c r="O76" s="149"/>
      <c r="P76" s="150"/>
      <c r="Q76" s="152"/>
      <c r="R76" s="151"/>
      <c r="S76" s="148"/>
    </row>
    <row r="77" spans="1:22" x14ac:dyDescent="0.2">
      <c r="A77" s="145"/>
      <c r="B77" s="145"/>
      <c r="C77" s="146"/>
      <c r="D77" s="145"/>
      <c r="E77" s="147"/>
      <c r="F77" s="145"/>
      <c r="G77" s="146" t="s">
        <v>56</v>
      </c>
      <c r="H77" s="149">
        <f>COUNTIF(A24:A66,"НФ")</f>
        <v>0</v>
      </c>
      <c r="I77" s="150"/>
      <c r="J77" s="151" t="s">
        <v>57</v>
      </c>
      <c r="K77" s="148">
        <f>COUNTIF(F24:F66,"1 СР")</f>
        <v>1</v>
      </c>
      <c r="L77" s="149"/>
      <c r="M77" s="149"/>
      <c r="N77" s="149"/>
      <c r="O77" s="149"/>
      <c r="P77" s="150"/>
      <c r="Q77" s="152"/>
      <c r="R77" s="151"/>
      <c r="S77" s="148"/>
    </row>
    <row r="78" spans="1:22" x14ac:dyDescent="0.2">
      <c r="A78" s="145"/>
      <c r="B78" s="145"/>
      <c r="C78" s="146"/>
      <c r="D78" s="145"/>
      <c r="E78" s="147"/>
      <c r="F78" s="145"/>
      <c r="G78" s="146" t="s">
        <v>58</v>
      </c>
      <c r="H78" s="149">
        <f>COUNTIF(A24:A66,"ДСКВ")</f>
        <v>1</v>
      </c>
      <c r="I78" s="150"/>
      <c r="J78" s="152" t="s">
        <v>59</v>
      </c>
      <c r="K78" s="148">
        <f>COUNTIF(F24:F66,"2 СР")</f>
        <v>0</v>
      </c>
      <c r="L78" s="149"/>
      <c r="M78" s="149"/>
      <c r="N78" s="149"/>
      <c r="O78" s="149"/>
      <c r="P78" s="150"/>
      <c r="Q78" s="152"/>
      <c r="R78" s="151"/>
      <c r="S78" s="148"/>
    </row>
    <row r="79" spans="1:22" x14ac:dyDescent="0.2">
      <c r="A79" s="145"/>
      <c r="B79" s="145"/>
      <c r="C79" s="146"/>
      <c r="D79" s="145"/>
      <c r="E79" s="147"/>
      <c r="F79" s="145"/>
      <c r="G79" s="146" t="s">
        <v>60</v>
      </c>
      <c r="H79" s="149">
        <f>COUNTIF(A24:A66,"НС")</f>
        <v>1</v>
      </c>
      <c r="I79" s="150"/>
      <c r="J79" s="152" t="s">
        <v>61</v>
      </c>
      <c r="K79" s="148">
        <f>COUNTIF(F24:F66,"3 СР")</f>
        <v>0</v>
      </c>
      <c r="L79" s="149"/>
      <c r="M79" s="149"/>
      <c r="N79" s="149"/>
      <c r="O79" s="149"/>
      <c r="P79" s="150"/>
      <c r="Q79" s="152"/>
      <c r="R79" s="151"/>
      <c r="S79" s="148"/>
    </row>
    <row r="80" spans="1:22" x14ac:dyDescent="0.2">
      <c r="A80" s="145"/>
      <c r="B80" s="153"/>
      <c r="C80" s="153"/>
      <c r="D80" s="145"/>
      <c r="E80" s="147"/>
      <c r="F80" s="145"/>
      <c r="G80" s="145"/>
      <c r="H80" s="154"/>
      <c r="I80" s="154"/>
      <c r="J80" s="154"/>
      <c r="K80" s="154"/>
      <c r="L80" s="154"/>
      <c r="M80" s="154"/>
      <c r="N80" s="154"/>
      <c r="O80" s="154"/>
      <c r="P80" s="154"/>
      <c r="Q80" s="152"/>
      <c r="R80" s="145"/>
      <c r="S80" s="145"/>
    </row>
    <row r="81" spans="1:19" ht="15" x14ac:dyDescent="0.2">
      <c r="A81" s="36"/>
      <c r="B81" s="37"/>
      <c r="C81" s="37"/>
      <c r="D81" s="37"/>
      <c r="E81" s="37" t="s">
        <v>62</v>
      </c>
      <c r="F81" s="37"/>
      <c r="G81" s="37"/>
      <c r="H81" s="37" t="s">
        <v>63</v>
      </c>
      <c r="I81" s="37"/>
      <c r="J81" s="37"/>
      <c r="K81" s="37"/>
      <c r="L81" s="37"/>
      <c r="M81" s="37"/>
      <c r="N81" s="37"/>
      <c r="O81" s="37" t="s">
        <v>64</v>
      </c>
      <c r="P81" s="37"/>
      <c r="Q81" s="37"/>
      <c r="R81" s="37"/>
      <c r="S81" s="155"/>
    </row>
    <row r="82" spans="1:19" x14ac:dyDescent="0.2">
      <c r="A82" s="156"/>
      <c r="B82" s="2"/>
      <c r="C82" s="2"/>
      <c r="D82" s="2"/>
      <c r="E82" s="2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8"/>
    </row>
    <row r="83" spans="1:19" x14ac:dyDescent="0.2">
      <c r="A83" s="159"/>
      <c r="B83" s="160"/>
      <c r="C83" s="160"/>
      <c r="D83" s="160"/>
      <c r="E83" s="161"/>
      <c r="F83" s="160"/>
      <c r="G83" s="160"/>
      <c r="H83" s="162"/>
      <c r="I83" s="162"/>
      <c r="J83" s="162"/>
      <c r="K83" s="162"/>
      <c r="L83" s="162"/>
      <c r="M83" s="162"/>
      <c r="N83" s="162"/>
      <c r="O83" s="162"/>
      <c r="P83" s="162"/>
      <c r="Q83" s="160"/>
      <c r="R83" s="160"/>
      <c r="S83" s="163"/>
    </row>
    <row r="84" spans="1:19" x14ac:dyDescent="0.2">
      <c r="A84" s="159"/>
      <c r="B84" s="160"/>
      <c r="C84" s="160"/>
      <c r="D84" s="160"/>
      <c r="E84" s="161"/>
      <c r="F84" s="160"/>
      <c r="G84" s="160"/>
      <c r="H84" s="162"/>
      <c r="I84" s="162"/>
      <c r="J84" s="162"/>
      <c r="K84" s="162"/>
      <c r="L84" s="162"/>
      <c r="M84" s="162"/>
      <c r="N84" s="162"/>
      <c r="O84" s="162"/>
      <c r="P84" s="162"/>
      <c r="Q84" s="160"/>
      <c r="R84" s="160"/>
      <c r="S84" s="163"/>
    </row>
    <row r="85" spans="1:19" x14ac:dyDescent="0.2">
      <c r="A85" s="159"/>
      <c r="B85" s="160"/>
      <c r="C85" s="160"/>
      <c r="D85" s="160"/>
      <c r="E85" s="161"/>
      <c r="F85" s="160"/>
      <c r="G85" s="160"/>
      <c r="H85" s="162"/>
      <c r="I85" s="162"/>
      <c r="J85" s="162"/>
      <c r="K85" s="162"/>
      <c r="L85" s="162"/>
      <c r="M85" s="162"/>
      <c r="N85" s="162"/>
      <c r="O85" s="162"/>
      <c r="P85" s="162"/>
      <c r="Q85" s="160"/>
      <c r="R85" s="160"/>
      <c r="S85" s="163"/>
    </row>
    <row r="86" spans="1:19" x14ac:dyDescent="0.2">
      <c r="A86" s="159"/>
      <c r="B86" s="160"/>
      <c r="C86" s="160"/>
      <c r="D86" s="160"/>
      <c r="E86" s="161"/>
      <c r="F86" s="160"/>
      <c r="G86" s="160"/>
      <c r="H86" s="162"/>
      <c r="I86" s="162"/>
      <c r="J86" s="162"/>
      <c r="K86" s="162"/>
      <c r="L86" s="162"/>
      <c r="M86" s="162"/>
      <c r="N86" s="162"/>
      <c r="O86" s="162"/>
      <c r="P86" s="162"/>
      <c r="Q86" s="164"/>
      <c r="R86" s="165"/>
      <c r="S86" s="163"/>
    </row>
    <row r="87" spans="1:19" ht="13.5" thickBot="1" x14ac:dyDescent="0.25">
      <c r="A87" s="166" t="s">
        <v>2</v>
      </c>
      <c r="B87" s="167"/>
      <c r="C87" s="167"/>
      <c r="D87" s="167"/>
      <c r="E87" s="167" t="str">
        <f>G17</f>
        <v>Соловьев Г.Н. (ВК, Санкт-Петербург)</v>
      </c>
      <c r="F87" s="167"/>
      <c r="G87" s="167"/>
      <c r="H87" s="167" t="str">
        <f>G18</f>
        <v>Валова А.С. (ВК, Санкт-Петербург)</v>
      </c>
      <c r="I87" s="167"/>
      <c r="J87" s="167"/>
      <c r="K87" s="167"/>
      <c r="L87" s="167"/>
      <c r="M87" s="167"/>
      <c r="N87" s="167"/>
      <c r="O87" s="167" t="str">
        <f>G19</f>
        <v>Михайлова И.Н. (ВК, Санкт-Петербург)</v>
      </c>
      <c r="P87" s="167"/>
      <c r="Q87" s="167"/>
      <c r="R87" s="167"/>
      <c r="S87" s="168"/>
    </row>
    <row r="88" spans="1:19" ht="13.5" thickTop="1" x14ac:dyDescent="0.2"/>
  </sheetData>
  <autoFilter ref="B23:V66">
    <sortState ref="B24:V66">
      <sortCondition ref="P23:P66"/>
    </sortState>
  </autoFilter>
  <mergeCells count="50">
    <mergeCell ref="A82:E82"/>
    <mergeCell ref="F82:S82"/>
    <mergeCell ref="A87:D87"/>
    <mergeCell ref="E87:G87"/>
    <mergeCell ref="H87:N87"/>
    <mergeCell ref="O87:S87"/>
    <mergeCell ref="A68:R69"/>
    <mergeCell ref="A72:D72"/>
    <mergeCell ref="G72:S72"/>
    <mergeCell ref="A81:D81"/>
    <mergeCell ref="E81:G81"/>
    <mergeCell ref="H81:N81"/>
    <mergeCell ref="O81:S81"/>
    <mergeCell ref="Q21:Q22"/>
    <mergeCell ref="R21:R22"/>
    <mergeCell ref="S21:S22"/>
    <mergeCell ref="U21:U22"/>
    <mergeCell ref="V21:V22"/>
    <mergeCell ref="H22:I22"/>
    <mergeCell ref="J22:K22"/>
    <mergeCell ref="L22:M22"/>
    <mergeCell ref="N22:O22"/>
    <mergeCell ref="H18:S18"/>
    <mergeCell ref="A21:A22"/>
    <mergeCell ref="B21:B22"/>
    <mergeCell ref="C21:C22"/>
    <mergeCell ref="D21:D22"/>
    <mergeCell ref="E21:E22"/>
    <mergeCell ref="F21:F22"/>
    <mergeCell ref="G21:G22"/>
    <mergeCell ref="H21:O21"/>
    <mergeCell ref="P21:P22"/>
    <mergeCell ref="A13:D13"/>
    <mergeCell ref="A14:D14"/>
    <mergeCell ref="A15:G15"/>
    <mergeCell ref="H15:S15"/>
    <mergeCell ref="H16:S16"/>
    <mergeCell ref="H17:S17"/>
    <mergeCell ref="A7:S7"/>
    <mergeCell ref="A8:S8"/>
    <mergeCell ref="A9:S9"/>
    <mergeCell ref="A10:S10"/>
    <mergeCell ref="A11:S11"/>
    <mergeCell ref="A12:S12"/>
    <mergeCell ref="A1:S1"/>
    <mergeCell ref="A2:S2"/>
    <mergeCell ref="A3:S3"/>
    <mergeCell ref="A4:S4"/>
    <mergeCell ref="A5:S5"/>
    <mergeCell ref="A6:S6"/>
  </mergeCells>
  <conditionalFormatting sqref="G76:G79">
    <cfRule type="duplicateValues" dxfId="0" priority="1"/>
  </conditionalFormatting>
  <pageMargins left="0.31496062992125984" right="0" top="0" bottom="0" header="0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1000 м юниоры</vt:lpstr>
      <vt:lpstr>'1000 м юниоры'!Область_печати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2024-10-07T10:55:59Z</dcterms:created>
  <dcterms:modified xsi:type="dcterms:W3CDTF">2024-10-07T10:56:24Z</dcterms:modified>
</cp:coreProperties>
</file>