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критериум дев" sheetId="100" r:id="rId1"/>
  </sheets>
  <definedNames>
    <definedName name="_xlnm.Print_Titles" localSheetId="0">'критериум дев'!$21:$22</definedName>
  </definedNames>
  <calcPr calcId="152511"/>
</workbook>
</file>

<file path=xl/calcChain.xml><?xml version="1.0" encoding="utf-8"?>
<calcChain xmlns="http://schemas.openxmlformats.org/spreadsheetml/2006/main">
  <c r="Q48" i="100" l="1"/>
  <c r="Q47" i="100"/>
  <c r="Q46" i="100"/>
  <c r="N45" i="100"/>
  <c r="N48" i="100"/>
  <c r="N47" i="100"/>
  <c r="N46" i="100"/>
  <c r="N44" i="100" s="1"/>
  <c r="N43" i="100" s="1"/>
  <c r="Q45" i="100"/>
  <c r="Q44" i="100"/>
  <c r="Q43" i="100"/>
  <c r="Q42" i="100"/>
</calcChain>
</file>

<file path=xl/sharedStrings.xml><?xml version="1.0" encoding="utf-8"?>
<sst xmlns="http://schemas.openxmlformats.org/spreadsheetml/2006/main" count="123" uniqueCount="88">
  <si>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</si>
  <si>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</si>
  <si>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</si>
  <si>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</si>
  <si>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</si>
  <si>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</si>
  <si>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</si>
  <si>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</si>
  <si>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</si>
  <si>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</si>
  <si>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</si>
  <si>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</si>
  <si>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</si>
  <si>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</si>
  <si>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</si>
  <si>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</si>
  <si>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</si>
  <si>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</si>
  <si>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</si>
  <si>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</si>
  <si>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</si>
  <si>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</si>
  <si>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</si>
  <si>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</si>
  <si>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</si>
  <si>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НФ</t>
  </si>
  <si>
    <t>Санкт-Петербург</t>
  </si>
  <si>
    <t>ВЫПОЛНЕНИЕ НТУ ЕВСК</t>
  </si>
  <si>
    <t>Приход</t>
  </si>
  <si>
    <t>РЕЗУЛЬТАТ очки</t>
  </si>
  <si>
    <t>Доп. Инфо</t>
  </si>
  <si>
    <t>Комитет по спорту Псковской области</t>
  </si>
  <si>
    <t>Федерация велосипедного спорта Псковской области</t>
  </si>
  <si>
    <t xml:space="preserve">КАРПЕНКОВ Ю.П. (ВК, г. Великие Луки) </t>
  </si>
  <si>
    <t xml:space="preserve">ИВАНОВА М.А. (ВК, г. Великие Луки) </t>
  </si>
  <si>
    <t>Девушки 15-16 лет</t>
  </si>
  <si>
    <t xml:space="preserve">БАБАЕВ С.А. (ВК, г. Великие Луки) </t>
  </si>
  <si>
    <t>КМС</t>
  </si>
  <si>
    <t>Псковская область</t>
  </si>
  <si>
    <t>Московская область</t>
  </si>
  <si>
    <t>Рыбина Светлана</t>
  </si>
  <si>
    <t>Веселова Екатерина</t>
  </si>
  <si>
    <t>Слесарева Анастасия</t>
  </si>
  <si>
    <t>Пахомова Анастасия</t>
  </si>
  <si>
    <t>Удянская Александра</t>
  </si>
  <si>
    <t>Лосева Алина</t>
  </si>
  <si>
    <t>Любимкина Виктория</t>
  </si>
  <si>
    <t>Давыдовская Ольга</t>
  </si>
  <si>
    <t>Розанова Анастасия</t>
  </si>
  <si>
    <t>Корякова Дарья</t>
  </si>
  <si>
    <t>Осипова Виктория</t>
  </si>
  <si>
    <t>Корякова Елена</t>
  </si>
  <si>
    <t>Иванова Виктория</t>
  </si>
  <si>
    <t>Богданова Елизавета</t>
  </si>
  <si>
    <t>Федорова Екатерина</t>
  </si>
  <si>
    <t>Тимофеева Варвара</t>
  </si>
  <si>
    <t>Желонкина Софья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</si>
  <si>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40м </t>
    </r>
  </si>
  <si>
    <r>
      <rPr>
        <b/>
        <sz val="11"/>
        <rFont val="Calibri"/>
        <family val="2"/>
        <charset val="204"/>
        <scheme val="minor"/>
      </rPr>
      <t xml:space="preserve">ОКОНЧАНИЕ ГОНКИ: </t>
    </r>
    <r>
      <rPr>
        <sz val="11"/>
        <rFont val="Calibri"/>
        <family val="2"/>
        <charset val="204"/>
        <scheme val="minor"/>
      </rPr>
      <t xml:space="preserve"> 12ч 17м</t>
    </r>
  </si>
  <si>
    <t xml:space="preserve">2 км/10 </t>
  </si>
  <si>
    <t>№ ВРВС: 0080721811С</t>
  </si>
  <si>
    <t>№ ЕКП 2021: 32534</t>
  </si>
  <si>
    <t>1 СР</t>
  </si>
  <si>
    <t>2 СР</t>
  </si>
  <si>
    <t>3 СР</t>
  </si>
  <si>
    <t>Москва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</si>
  <si>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</si>
  <si>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</si>
  <si>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</si>
  <si>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</si>
  <si>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</si>
  <si>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</si>
  <si>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</si>
  <si>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</si>
  <si>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</si>
  <si>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</si>
  <si>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Влажность: 48%</t>
  </si>
  <si>
    <t>Осадки: без осадков</t>
  </si>
  <si>
    <t>Ветер: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</si>
  <si>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</si>
  <si>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</si>
  <si>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</si>
  <si>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</si>
  <si>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Температура: +11+ 13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</si>
  <si>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 г. Великие Луки, ул. Л. Толстого</t>
    </r>
  </si>
  <si>
    <r>
      <rPr>
        <b/>
        <sz val="11"/>
        <rFont val="Calibri"/>
        <family val="2"/>
        <charset val="204"/>
        <scheme val="minor"/>
      </rPr>
      <t>ДАТА ПРОВЕДЕНИЯ:</t>
    </r>
    <r>
      <rPr>
        <sz val="11"/>
        <rFont val="Calibri"/>
        <family val="2"/>
        <charset val="204"/>
        <scheme val="minor"/>
      </rPr>
      <t xml:space="preserve"> 30 мая 2021 года</t>
    </r>
  </si>
  <si>
    <t>1 сп.юн.р.</t>
  </si>
  <si>
    <t>шоссе - критериум 20-40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</si>
</sst>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9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2" fillId="0" borderId="35" xfId="0" applyFont="1" applyFill="1" applyBorder="1" applyAlignment="1">
      <alignment horizontal="right" vertical="center"/>
    </xf>
    <xf numFmtId="0" fontId="11" fillId="0" borderId="25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49" fontId="12" fillId="0" borderId="20" xfId="0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1" fontId="21" fillId="0" borderId="1" xfId="8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12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right" vertical="center"/>
    </xf>
    <xf numFmtId="0" fontId="6" fillId="2" borderId="21" xfId="3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49" fontId="12" fillId="0" borderId="4" xfId="0" applyNumberFormat="1" applyFont="1" applyBorder="1" applyAlignment="1">
      <alignment vertical="center"/>
    </xf>
    <xf numFmtId="9" fontId="12" fillId="0" borderId="6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18" fillId="2" borderId="29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0" fillId="0" borderId="40" xfId="0" applyFont="1" applyFill="1" applyBorder="1" applyAlignment="1">
      <alignment horizontal="center" vertical="center" wrapText="1"/>
    </xf>
    <xf numFmtId="0" fontId="20" fillId="0" borderId="41" xfId="0" applyNumberFormat="1" applyFont="1" applyFill="1" applyBorder="1" applyAlignment="1" applyProtection="1">
      <alignment horizontal="center" vertical="center"/>
    </xf>
    <xf numFmtId="1" fontId="21" fillId="0" borderId="23" xfId="8" applyNumberFormat="1" applyFont="1" applyFill="1" applyBorder="1" applyAlignment="1">
      <alignment horizontal="center" vertical="center" wrapText="1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20" fillId="0" borderId="2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3" xfId="0" applyFont="1" applyBorder="1" applyAlignment="1">
      <alignment vertical="center" wrapText="1"/>
    </xf>
    <xf numFmtId="164" fontId="22" fillId="0" borderId="23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6" fillId="2" borderId="27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2" borderId="28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496182</xdr:colOff>
      <xdr:row>0</xdr:row>
      <xdr:rowOff>103671</xdr:rowOff>
    </xdr:from>
    <xdr:to>
      <xdr:col>3</xdr:col>
      <xdr:colOff>777595</xdr:colOff>
      <xdr:row>3</xdr:row>
      <xdr:rowOff>175617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491" y="103671"/>
          <a:ext cx="1191104" cy="8425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47760</xdr:rowOff>
    </xdr:from>
    <xdr:to>
      <xdr:col>2</xdr:col>
      <xdr:colOff>389499</xdr:colOff>
      <xdr:row>3</xdr:row>
      <xdr:rowOff>184721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760"/>
          <a:ext cx="1384808" cy="907523"/>
        </a:xfrm>
        <a:prstGeom prst="rect">
          <a:avLst/>
        </a:prstGeom>
      </xdr:spPr>
    </xdr:pic>
    <xdr:clientData/>
  </xdr:twoCellAnchor>
  <xdr:twoCellAnchor editAs="oneCell">
    <xdr:from>
      <xdr:col>14</xdr:col>
      <xdr:colOff>304078</xdr:colOff>
      <xdr:row>0</xdr:row>
      <xdr:rowOff>97659</xdr:rowOff>
    </xdr:from>
    <xdr:to>
      <xdr:col>15</xdr:col>
      <xdr:colOff>607362</xdr:colOff>
      <xdr:row>3</xdr:row>
      <xdr:rowOff>218393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3994" y="97659"/>
          <a:ext cx="998930" cy="891296"/>
        </a:xfrm>
        <a:prstGeom prst="rect">
          <a:avLst/>
        </a:prstGeom>
      </xdr:spPr>
    </xdr:pic>
    <xdr:clientData/>
  </xdr:twoCellAnchor>
  <xdr:twoCellAnchor editAs="oneCell">
    <xdr:from>
      <xdr:col>16</xdr:col>
      <xdr:colOff>73177</xdr:colOff>
      <xdr:row>0</xdr:row>
      <xdr:rowOff>142876</xdr:rowOff>
    </xdr:from>
    <xdr:to>
      <xdr:col>16</xdr:col>
      <xdr:colOff>984098</xdr:colOff>
      <xdr:row>3</xdr:row>
      <xdr:rowOff>32187</xdr:rowOff>
    </xdr:to>
    <xdr:pic>
      <xdr:nvPicPr>
        <xdr:cNvPr id="5" name="Picture 2" descr="C:\Users\PC\Downloads\imgonline-com-ua-Transparent-backgr-ngyU8xkvrRBe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6323" y="142876"/>
          <a:ext cx="910921" cy="659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view="pageBreakPreview" zoomScale="89" zoomScaleNormal="90" zoomScaleSheetLayoutView="89" workbookViewId="0">
      <selection activeCell="A11" sqref="A11:Q11"/>
    </sheetView>
  </sheetViews>
  <sheetFormatPr defaultRowHeight="12.75" x14ac:dyDescent="0.2"/>
  <cols>
    <col min="1" max="1" width="7" style="1" customWidth="1"/>
    <col min="2" max="2" width="7.85546875" style="10" customWidth="1"/>
    <col min="3" max="3" width="13.7109375" style="10" customWidth="1"/>
    <col min="4" max="4" width="24.140625" style="1" customWidth="1"/>
    <col min="5" max="5" width="10.7109375" style="1" customWidth="1"/>
    <col min="6" max="6" width="8.85546875" style="1" customWidth="1"/>
    <col min="7" max="7" width="18.140625" style="1" customWidth="1"/>
    <col min="8" max="9" width="5.7109375" style="1" customWidth="1"/>
    <col min="10" max="10" width="8.140625" style="1" customWidth="1"/>
    <col min="11" max="11" width="7.140625" style="1" customWidth="1"/>
    <col min="12" max="12" width="7.85546875" style="1" customWidth="1"/>
    <col min="13" max="13" width="20.85546875" style="1" customWidth="1"/>
    <col min="14" max="15" width="10.42578125" style="1" customWidth="1"/>
    <col min="16" max="16" width="13.140625" style="1" customWidth="1"/>
    <col min="17" max="17" width="18.7109375" style="1" customWidth="1"/>
    <col min="18" max="16384" width="9.140625" style="1"/>
  </cols>
  <sheetData>
    <row r="1" spans="1:17" ht="20.2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20.25" customHeight="1" x14ac:dyDescent="0.2">
      <c r="A2" s="134" t="s">
        <v>31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ht="20.25" customHeight="1" x14ac:dyDescent="0.2">
      <c r="A3" s="134" t="s">
        <v>11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 ht="20.25" customHeight="1" x14ac:dyDescent="0.2">
      <c r="A4" s="134" t="s">
        <v>32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7" ht="5.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7" s="2" customFormat="1" ht="28.5" x14ac:dyDescent="0.2">
      <c r="A6" s="135" t="s">
        <v>16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</row>
    <row r="7" spans="1:17" s="2" customFormat="1" ht="18" customHeight="1" x14ac:dyDescent="0.2">
      <c r="A7" s="115" t="s">
        <v>18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</row>
    <row r="8" spans="1:17" s="2" customFormat="1" ht="6" customHeight="1" thickBo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17" ht="19.5" customHeight="1" thickTop="1" x14ac:dyDescent="0.2">
      <c r="A9" s="120" t="s">
        <v>24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2"/>
    </row>
    <row r="10" spans="1:17" s="43" customFormat="1" ht="18" customHeight="1" x14ac:dyDescent="0.2">
      <c r="A10" s="123" t="s">
        <v>87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5"/>
    </row>
    <row r="11" spans="1:17" ht="19.5" customHeight="1" x14ac:dyDescent="0.2">
      <c r="A11" s="126" t="s">
        <v>35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8"/>
    </row>
    <row r="12" spans="1:17" ht="3.75" customHeight="1" x14ac:dyDescent="0.2">
      <c r="A12" s="25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11"/>
    </row>
    <row r="13" spans="1:17" s="43" customFormat="1" ht="15.75" x14ac:dyDescent="0.2">
      <c r="A13" s="44" t="s">
        <v>84</v>
      </c>
      <c r="B13" s="45"/>
      <c r="C13" s="45"/>
      <c r="D13" s="46"/>
      <c r="E13" s="47"/>
      <c r="F13" s="47"/>
      <c r="G13" s="87" t="s">
        <v>57</v>
      </c>
      <c r="H13" s="47"/>
      <c r="I13" s="47"/>
      <c r="J13" s="47"/>
      <c r="K13" s="47"/>
      <c r="L13" s="47"/>
      <c r="M13" s="47"/>
      <c r="N13" s="47"/>
      <c r="O13" s="47"/>
      <c r="P13" s="48"/>
      <c r="Q13" s="35" t="s">
        <v>60</v>
      </c>
    </row>
    <row r="14" spans="1:17" s="43" customFormat="1" ht="15.75" x14ac:dyDescent="0.2">
      <c r="A14" s="26" t="s">
        <v>85</v>
      </c>
      <c r="B14" s="49"/>
      <c r="C14" s="49"/>
      <c r="D14" s="50"/>
      <c r="E14" s="50"/>
      <c r="F14" s="50"/>
      <c r="G14" s="88" t="s">
        <v>58</v>
      </c>
      <c r="H14" s="50"/>
      <c r="I14" s="50"/>
      <c r="J14" s="50"/>
      <c r="K14" s="50"/>
      <c r="L14" s="50"/>
      <c r="M14" s="50"/>
      <c r="N14" s="50"/>
      <c r="O14" s="50"/>
      <c r="P14" s="51"/>
      <c r="Q14" s="36" t="s">
        <v>61</v>
      </c>
    </row>
    <row r="15" spans="1:17" ht="15" x14ac:dyDescent="0.2">
      <c r="A15" s="129" t="s">
        <v>10</v>
      </c>
      <c r="B15" s="130"/>
      <c r="C15" s="130"/>
      <c r="D15" s="130"/>
      <c r="E15" s="130"/>
      <c r="F15" s="130"/>
      <c r="G15" s="131"/>
      <c r="H15" s="132" t="s">
        <v>1</v>
      </c>
      <c r="I15" s="130"/>
      <c r="J15" s="130"/>
      <c r="K15" s="130"/>
      <c r="L15" s="130"/>
      <c r="M15" s="130"/>
      <c r="N15" s="130"/>
      <c r="O15" s="130"/>
      <c r="P15" s="130"/>
      <c r="Q15" s="133"/>
    </row>
    <row r="16" spans="1:17" ht="15" x14ac:dyDescent="0.2">
      <c r="A16" s="12" t="s">
        <v>20</v>
      </c>
      <c r="B16" s="27"/>
      <c r="C16" s="27"/>
      <c r="D16" s="8"/>
      <c r="E16" s="8"/>
      <c r="F16" s="8"/>
      <c r="G16" s="9"/>
      <c r="H16" s="7" t="s">
        <v>79</v>
      </c>
      <c r="I16" s="21"/>
      <c r="J16" s="21"/>
      <c r="K16" s="21"/>
      <c r="L16" s="21"/>
      <c r="M16" s="4"/>
      <c r="N16" s="4"/>
      <c r="O16" s="4"/>
      <c r="P16" s="20"/>
      <c r="Q16" s="13"/>
    </row>
    <row r="17" spans="1:17" ht="15" x14ac:dyDescent="0.2">
      <c r="A17" s="12" t="s">
        <v>21</v>
      </c>
      <c r="B17" s="20"/>
      <c r="C17" s="20"/>
      <c r="D17" s="5"/>
      <c r="E17" s="6"/>
      <c r="F17" s="5"/>
      <c r="G17" s="9" t="s">
        <v>33</v>
      </c>
      <c r="H17" s="7" t="s">
        <v>80</v>
      </c>
      <c r="I17" s="21"/>
      <c r="J17" s="21"/>
      <c r="K17" s="21"/>
      <c r="L17" s="21"/>
      <c r="M17" s="4"/>
      <c r="N17" s="4"/>
      <c r="O17" s="4"/>
      <c r="P17" s="20"/>
      <c r="Q17" s="13"/>
    </row>
    <row r="18" spans="1:17" ht="15" x14ac:dyDescent="0.2">
      <c r="A18" s="12" t="s">
        <v>22</v>
      </c>
      <c r="B18" s="27"/>
      <c r="C18" s="27"/>
      <c r="D18" s="6"/>
      <c r="E18" s="8"/>
      <c r="F18" s="8"/>
      <c r="G18" s="9" t="s">
        <v>34</v>
      </c>
      <c r="H18" s="7" t="s">
        <v>81</v>
      </c>
      <c r="I18" s="21"/>
      <c r="J18" s="21"/>
      <c r="K18" s="21"/>
      <c r="L18" s="21"/>
      <c r="M18" s="4"/>
      <c r="N18" s="4"/>
      <c r="O18" s="4"/>
      <c r="P18" s="20"/>
      <c r="Q18" s="13"/>
    </row>
    <row r="19" spans="1:17" ht="15.75" thickBot="1" x14ac:dyDescent="0.25">
      <c r="A19" s="30" t="s">
        <v>17</v>
      </c>
      <c r="B19" s="18"/>
      <c r="C19" s="18"/>
      <c r="D19" s="17"/>
      <c r="E19" s="17"/>
      <c r="F19" s="29"/>
      <c r="G19" s="31" t="s">
        <v>36</v>
      </c>
      <c r="H19" s="32" t="s">
        <v>82</v>
      </c>
      <c r="I19" s="33"/>
      <c r="J19" s="33"/>
      <c r="K19" s="33"/>
      <c r="L19" s="33"/>
      <c r="M19" s="18">
        <v>20</v>
      </c>
      <c r="N19" s="16"/>
      <c r="O19" s="16"/>
      <c r="P19" s="18"/>
      <c r="Q19" s="34" t="s">
        <v>59</v>
      </c>
    </row>
    <row r="20" spans="1:17" ht="6.75" customHeight="1" thickTop="1" thickBot="1" x14ac:dyDescent="0.25">
      <c r="A20" s="15"/>
      <c r="B20" s="14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28" customFormat="1" ht="21.75" customHeight="1" thickTop="1" x14ac:dyDescent="0.2">
      <c r="A21" s="108" t="s">
        <v>7</v>
      </c>
      <c r="B21" s="96" t="s">
        <v>13</v>
      </c>
      <c r="C21" s="96" t="s">
        <v>23</v>
      </c>
      <c r="D21" s="96" t="s">
        <v>2</v>
      </c>
      <c r="E21" s="96" t="s">
        <v>8</v>
      </c>
      <c r="F21" s="96" t="s">
        <v>9</v>
      </c>
      <c r="G21" s="116" t="s">
        <v>14</v>
      </c>
      <c r="H21" s="118" t="s">
        <v>19</v>
      </c>
      <c r="I21" s="119"/>
      <c r="J21" s="119"/>
      <c r="K21" s="119"/>
      <c r="L21" s="119"/>
      <c r="M21" s="96" t="s">
        <v>28</v>
      </c>
      <c r="N21" s="96" t="s">
        <v>29</v>
      </c>
      <c r="O21" s="96" t="s">
        <v>30</v>
      </c>
      <c r="P21" s="113" t="s">
        <v>27</v>
      </c>
      <c r="Q21" s="110" t="s">
        <v>15</v>
      </c>
    </row>
    <row r="22" spans="1:17" s="28" customFormat="1" ht="18" customHeight="1" x14ac:dyDescent="0.2">
      <c r="A22" s="109"/>
      <c r="B22" s="97"/>
      <c r="C22" s="97"/>
      <c r="D22" s="97"/>
      <c r="E22" s="97"/>
      <c r="F22" s="97"/>
      <c r="G22" s="117"/>
      <c r="H22" s="52">
        <v>1</v>
      </c>
      <c r="I22" s="52">
        <v>2</v>
      </c>
      <c r="J22" s="52">
        <v>3</v>
      </c>
      <c r="K22" s="52">
        <v>4</v>
      </c>
      <c r="L22" s="52">
        <v>5</v>
      </c>
      <c r="M22" s="97"/>
      <c r="N22" s="97"/>
      <c r="O22" s="97"/>
      <c r="P22" s="114"/>
      <c r="Q22" s="111"/>
    </row>
    <row r="23" spans="1:17" s="3" customFormat="1" ht="30.75" customHeight="1" x14ac:dyDescent="0.2">
      <c r="A23" s="77">
        <v>1</v>
      </c>
      <c r="B23" s="41">
        <v>3</v>
      </c>
      <c r="C23" s="41">
        <v>10093565473</v>
      </c>
      <c r="D23" s="39" t="s">
        <v>43</v>
      </c>
      <c r="E23" s="83">
        <v>38388</v>
      </c>
      <c r="F23" s="41" t="s">
        <v>62</v>
      </c>
      <c r="G23" s="42" t="s">
        <v>26</v>
      </c>
      <c r="H23" s="38"/>
      <c r="I23" s="38">
        <v>5</v>
      </c>
      <c r="J23" s="38">
        <v>3</v>
      </c>
      <c r="K23" s="38">
        <v>5</v>
      </c>
      <c r="L23" s="38">
        <v>2</v>
      </c>
      <c r="M23" s="38">
        <v>3</v>
      </c>
      <c r="N23" s="38">
        <v>15</v>
      </c>
      <c r="O23" s="38"/>
      <c r="P23" s="37"/>
      <c r="Q23" s="78"/>
    </row>
    <row r="24" spans="1:17" s="3" customFormat="1" ht="30.75" customHeight="1" x14ac:dyDescent="0.2">
      <c r="A24" s="77">
        <v>2</v>
      </c>
      <c r="B24" s="41">
        <v>6</v>
      </c>
      <c r="C24" s="41">
        <v>10117450816</v>
      </c>
      <c r="D24" s="39" t="s">
        <v>41</v>
      </c>
      <c r="E24" s="83">
        <v>38899</v>
      </c>
      <c r="F24" s="41" t="s">
        <v>62</v>
      </c>
      <c r="G24" s="39" t="s">
        <v>38</v>
      </c>
      <c r="H24" s="38">
        <v>3</v>
      </c>
      <c r="I24" s="38"/>
      <c r="J24" s="38"/>
      <c r="K24" s="38">
        <v>1</v>
      </c>
      <c r="L24" s="38">
        <v>5</v>
      </c>
      <c r="M24" s="38">
        <v>1</v>
      </c>
      <c r="N24" s="38">
        <v>9</v>
      </c>
      <c r="O24" s="38"/>
      <c r="P24" s="37"/>
      <c r="Q24" s="78"/>
    </row>
    <row r="25" spans="1:17" s="3" customFormat="1" ht="30.75" customHeight="1" x14ac:dyDescent="0.2">
      <c r="A25" s="77">
        <v>3</v>
      </c>
      <c r="B25" s="41">
        <v>1</v>
      </c>
      <c r="C25" s="41">
        <v>10111079330</v>
      </c>
      <c r="D25" s="39" t="s">
        <v>47</v>
      </c>
      <c r="E25" s="83">
        <v>38979</v>
      </c>
      <c r="F25" s="41" t="s">
        <v>62</v>
      </c>
      <c r="G25" s="39" t="s">
        <v>26</v>
      </c>
      <c r="H25" s="38">
        <v>2</v>
      </c>
      <c r="I25" s="38"/>
      <c r="J25" s="38">
        <v>1</v>
      </c>
      <c r="K25" s="38">
        <v>3</v>
      </c>
      <c r="L25" s="38">
        <v>3</v>
      </c>
      <c r="M25" s="38">
        <v>2</v>
      </c>
      <c r="N25" s="38">
        <v>9</v>
      </c>
      <c r="O25" s="38"/>
      <c r="P25" s="37"/>
      <c r="Q25" s="78"/>
    </row>
    <row r="26" spans="1:17" s="3" customFormat="1" ht="30.75" customHeight="1" x14ac:dyDescent="0.2">
      <c r="A26" s="77">
        <v>4</v>
      </c>
      <c r="B26" s="40">
        <v>15</v>
      </c>
      <c r="C26" s="41">
        <v>10089792375</v>
      </c>
      <c r="D26" s="39" t="s">
        <v>46</v>
      </c>
      <c r="E26" s="83">
        <v>38843</v>
      </c>
      <c r="F26" s="41" t="s">
        <v>62</v>
      </c>
      <c r="G26" s="39" t="s">
        <v>39</v>
      </c>
      <c r="H26" s="38">
        <v>5</v>
      </c>
      <c r="I26" s="38">
        <v>1</v>
      </c>
      <c r="J26" s="38"/>
      <c r="K26" s="38"/>
      <c r="L26" s="38"/>
      <c r="M26" s="38">
        <v>12</v>
      </c>
      <c r="N26" s="38">
        <v>6</v>
      </c>
      <c r="O26" s="38"/>
      <c r="P26" s="37"/>
      <c r="Q26" s="78"/>
    </row>
    <row r="27" spans="1:17" s="3" customFormat="1" ht="30.75" customHeight="1" x14ac:dyDescent="0.2">
      <c r="A27" s="77">
        <v>5</v>
      </c>
      <c r="B27" s="40">
        <v>17</v>
      </c>
      <c r="C27" s="41">
        <v>10096561157</v>
      </c>
      <c r="D27" s="39" t="s">
        <v>40</v>
      </c>
      <c r="E27" s="83">
        <v>38946</v>
      </c>
      <c r="F27" s="41" t="s">
        <v>86</v>
      </c>
      <c r="G27" s="39" t="s">
        <v>65</v>
      </c>
      <c r="H27" s="38"/>
      <c r="I27" s="38">
        <v>2</v>
      </c>
      <c r="J27" s="38">
        <v>2</v>
      </c>
      <c r="K27" s="38">
        <v>2</v>
      </c>
      <c r="L27" s="38"/>
      <c r="M27" s="38">
        <v>5</v>
      </c>
      <c r="N27" s="38">
        <v>6</v>
      </c>
      <c r="O27" s="38"/>
      <c r="P27" s="37"/>
      <c r="Q27" s="78"/>
    </row>
    <row r="28" spans="1:17" s="3" customFormat="1" ht="30.75" customHeight="1" x14ac:dyDescent="0.2">
      <c r="A28" s="77">
        <v>6</v>
      </c>
      <c r="B28" s="41">
        <v>4</v>
      </c>
      <c r="C28" s="41">
        <v>10111188252</v>
      </c>
      <c r="D28" s="39" t="s">
        <v>44</v>
      </c>
      <c r="E28" s="83">
        <v>38792</v>
      </c>
      <c r="F28" s="41" t="s">
        <v>62</v>
      </c>
      <c r="G28" s="42" t="s">
        <v>26</v>
      </c>
      <c r="H28" s="38"/>
      <c r="I28" s="38"/>
      <c r="J28" s="38">
        <v>5</v>
      </c>
      <c r="K28" s="38"/>
      <c r="L28" s="38"/>
      <c r="M28" s="38">
        <v>6</v>
      </c>
      <c r="N28" s="38">
        <v>5</v>
      </c>
      <c r="O28" s="38"/>
      <c r="P28" s="37"/>
      <c r="Q28" s="78"/>
    </row>
    <row r="29" spans="1:17" s="3" customFormat="1" ht="30.75" customHeight="1" x14ac:dyDescent="0.2">
      <c r="A29" s="77">
        <v>7</v>
      </c>
      <c r="B29" s="41">
        <v>2</v>
      </c>
      <c r="C29" s="41">
        <v>10111058920</v>
      </c>
      <c r="D29" s="39" t="s">
        <v>56</v>
      </c>
      <c r="E29" s="83">
        <v>38947</v>
      </c>
      <c r="F29" s="41" t="s">
        <v>62</v>
      </c>
      <c r="G29" s="39" t="s">
        <v>26</v>
      </c>
      <c r="H29" s="38"/>
      <c r="I29" s="38">
        <v>3</v>
      </c>
      <c r="J29" s="38"/>
      <c r="K29" s="38"/>
      <c r="L29" s="38"/>
      <c r="M29" s="38">
        <v>9</v>
      </c>
      <c r="N29" s="38">
        <v>3</v>
      </c>
      <c r="O29" s="38"/>
      <c r="P29" s="37"/>
      <c r="Q29" s="78"/>
    </row>
    <row r="30" spans="1:17" s="3" customFormat="1" ht="30.75" customHeight="1" x14ac:dyDescent="0.2">
      <c r="A30" s="77">
        <v>8</v>
      </c>
      <c r="B30" s="41">
        <v>11</v>
      </c>
      <c r="C30" s="41">
        <v>10117452331</v>
      </c>
      <c r="D30" s="39" t="s">
        <v>42</v>
      </c>
      <c r="E30" s="83">
        <v>38720</v>
      </c>
      <c r="F30" s="41" t="s">
        <v>62</v>
      </c>
      <c r="G30" s="39" t="s">
        <v>38</v>
      </c>
      <c r="H30" s="53"/>
      <c r="I30" s="53"/>
      <c r="J30" s="53"/>
      <c r="K30" s="53"/>
      <c r="L30" s="53">
        <v>1</v>
      </c>
      <c r="M30" s="38">
        <v>4</v>
      </c>
      <c r="N30" s="38">
        <v>1</v>
      </c>
      <c r="O30" s="38"/>
      <c r="P30" s="37"/>
      <c r="Q30" s="78"/>
    </row>
    <row r="31" spans="1:17" s="3" customFormat="1" ht="30.75" customHeight="1" x14ac:dyDescent="0.2">
      <c r="A31" s="77">
        <v>9</v>
      </c>
      <c r="B31" s="41">
        <v>9</v>
      </c>
      <c r="C31" s="41">
        <v>10104652068</v>
      </c>
      <c r="D31" s="39" t="s">
        <v>45</v>
      </c>
      <c r="E31" s="83">
        <v>38746</v>
      </c>
      <c r="F31" s="41" t="s">
        <v>62</v>
      </c>
      <c r="G31" s="39" t="s">
        <v>38</v>
      </c>
      <c r="H31" s="38">
        <v>1</v>
      </c>
      <c r="I31" s="38"/>
      <c r="J31" s="38"/>
      <c r="K31" s="38"/>
      <c r="L31" s="38"/>
      <c r="M31" s="38">
        <v>7</v>
      </c>
      <c r="N31" s="38">
        <v>1</v>
      </c>
      <c r="O31" s="38"/>
      <c r="P31" s="37"/>
      <c r="Q31" s="78"/>
    </row>
    <row r="32" spans="1:17" s="3" customFormat="1" ht="30.75" customHeight="1" x14ac:dyDescent="0.2">
      <c r="A32" s="77">
        <v>10</v>
      </c>
      <c r="B32" s="41">
        <v>7</v>
      </c>
      <c r="C32" s="41">
        <v>10113341955</v>
      </c>
      <c r="D32" s="39" t="s">
        <v>49</v>
      </c>
      <c r="E32" s="83">
        <v>39080</v>
      </c>
      <c r="F32" s="41" t="s">
        <v>62</v>
      </c>
      <c r="G32" s="39" t="s">
        <v>38</v>
      </c>
      <c r="H32" s="38"/>
      <c r="I32" s="38"/>
      <c r="J32" s="38"/>
      <c r="K32" s="38"/>
      <c r="L32" s="38"/>
      <c r="M32" s="38">
        <v>8</v>
      </c>
      <c r="N32" s="38"/>
      <c r="O32" s="38"/>
      <c r="P32" s="37"/>
      <c r="Q32" s="78"/>
    </row>
    <row r="33" spans="1:17" s="3" customFormat="1" ht="30.75" customHeight="1" x14ac:dyDescent="0.2">
      <c r="A33" s="77">
        <v>11</v>
      </c>
      <c r="B33" s="41">
        <v>10</v>
      </c>
      <c r="C33" s="41">
        <v>10117352200</v>
      </c>
      <c r="D33" s="39" t="s">
        <v>50</v>
      </c>
      <c r="E33" s="83">
        <v>38910</v>
      </c>
      <c r="F33" s="41" t="s">
        <v>62</v>
      </c>
      <c r="G33" s="39" t="s">
        <v>38</v>
      </c>
      <c r="H33" s="38"/>
      <c r="I33" s="38"/>
      <c r="J33" s="38"/>
      <c r="K33" s="38"/>
      <c r="L33" s="38"/>
      <c r="M33" s="38">
        <v>10</v>
      </c>
      <c r="N33" s="38"/>
      <c r="O33" s="38"/>
      <c r="P33" s="37"/>
      <c r="Q33" s="78"/>
    </row>
    <row r="34" spans="1:17" s="3" customFormat="1" ht="30.75" customHeight="1" x14ac:dyDescent="0.2">
      <c r="A34" s="77">
        <v>12</v>
      </c>
      <c r="B34" s="41">
        <v>5</v>
      </c>
      <c r="C34" s="41">
        <v>10117457593</v>
      </c>
      <c r="D34" s="39" t="s">
        <v>53</v>
      </c>
      <c r="E34" s="83">
        <v>38788</v>
      </c>
      <c r="F34" s="41" t="s">
        <v>62</v>
      </c>
      <c r="G34" s="39" t="s">
        <v>38</v>
      </c>
      <c r="H34" s="38"/>
      <c r="I34" s="38"/>
      <c r="J34" s="38"/>
      <c r="K34" s="38"/>
      <c r="L34" s="38"/>
      <c r="M34" s="38">
        <v>11</v>
      </c>
      <c r="N34" s="38"/>
      <c r="O34" s="38"/>
      <c r="P34" s="37"/>
      <c r="Q34" s="78"/>
    </row>
    <row r="35" spans="1:17" s="3" customFormat="1" ht="30.75" customHeight="1" x14ac:dyDescent="0.2">
      <c r="A35" s="77" t="s">
        <v>25</v>
      </c>
      <c r="B35" s="41">
        <v>8</v>
      </c>
      <c r="C35" s="41">
        <v>10115801513</v>
      </c>
      <c r="D35" s="39" t="s">
        <v>51</v>
      </c>
      <c r="E35" s="83">
        <v>38760</v>
      </c>
      <c r="F35" s="41" t="s">
        <v>62</v>
      </c>
      <c r="G35" s="39" t="s">
        <v>38</v>
      </c>
      <c r="H35" s="38"/>
      <c r="I35" s="38"/>
      <c r="J35" s="38"/>
      <c r="K35" s="38"/>
      <c r="L35" s="38"/>
      <c r="M35" s="38"/>
      <c r="N35" s="38"/>
      <c r="O35" s="38"/>
      <c r="P35" s="37"/>
      <c r="Q35" s="78"/>
    </row>
    <row r="36" spans="1:17" s="3" customFormat="1" ht="30.75" customHeight="1" x14ac:dyDescent="0.2">
      <c r="A36" s="77" t="s">
        <v>25</v>
      </c>
      <c r="B36" s="40">
        <v>16</v>
      </c>
      <c r="C36" s="41">
        <v>10089582211</v>
      </c>
      <c r="D36" s="39" t="s">
        <v>48</v>
      </c>
      <c r="E36" s="83">
        <v>38887</v>
      </c>
      <c r="F36" s="41" t="s">
        <v>63</v>
      </c>
      <c r="G36" s="39" t="s">
        <v>39</v>
      </c>
      <c r="H36" s="38"/>
      <c r="I36" s="38"/>
      <c r="J36" s="38"/>
      <c r="K36" s="38"/>
      <c r="L36" s="38"/>
      <c r="M36" s="38"/>
      <c r="N36" s="38"/>
      <c r="O36" s="38"/>
      <c r="P36" s="37"/>
      <c r="Q36" s="78"/>
    </row>
    <row r="37" spans="1:17" s="3" customFormat="1" ht="30.75" customHeight="1" x14ac:dyDescent="0.2">
      <c r="A37" s="77" t="s">
        <v>25</v>
      </c>
      <c r="B37" s="41">
        <v>12</v>
      </c>
      <c r="C37" s="41">
        <v>10114923055</v>
      </c>
      <c r="D37" s="39" t="s">
        <v>55</v>
      </c>
      <c r="E37" s="83">
        <v>38813</v>
      </c>
      <c r="F37" s="41" t="s">
        <v>62</v>
      </c>
      <c r="G37" s="39" t="s">
        <v>38</v>
      </c>
      <c r="H37" s="38"/>
      <c r="I37" s="38"/>
      <c r="J37" s="38"/>
      <c r="K37" s="38"/>
      <c r="L37" s="38"/>
      <c r="M37" s="38"/>
      <c r="N37" s="38"/>
      <c r="O37" s="38"/>
      <c r="P37" s="37"/>
      <c r="Q37" s="78"/>
    </row>
    <row r="38" spans="1:17" s="3" customFormat="1" ht="30.75" customHeight="1" x14ac:dyDescent="0.2">
      <c r="A38" s="77" t="s">
        <v>25</v>
      </c>
      <c r="B38" s="41">
        <v>13</v>
      </c>
      <c r="C38" s="41">
        <v>10091545449</v>
      </c>
      <c r="D38" s="39" t="s">
        <v>54</v>
      </c>
      <c r="E38" s="83">
        <v>38810</v>
      </c>
      <c r="F38" s="41" t="s">
        <v>62</v>
      </c>
      <c r="G38" s="39" t="s">
        <v>38</v>
      </c>
      <c r="H38" s="38"/>
      <c r="I38" s="38"/>
      <c r="J38" s="38"/>
      <c r="K38" s="38"/>
      <c r="L38" s="38"/>
      <c r="M38" s="38"/>
      <c r="N38" s="38"/>
      <c r="O38" s="38"/>
      <c r="P38" s="37"/>
      <c r="Q38" s="78"/>
    </row>
    <row r="39" spans="1:17" s="3" customFormat="1" ht="30.75" customHeight="1" thickBot="1" x14ac:dyDescent="0.25">
      <c r="A39" s="89" t="s">
        <v>25</v>
      </c>
      <c r="B39" s="90">
        <v>14</v>
      </c>
      <c r="C39" s="84">
        <v>10117244486</v>
      </c>
      <c r="D39" s="85" t="s">
        <v>52</v>
      </c>
      <c r="E39" s="86">
        <v>38860</v>
      </c>
      <c r="F39" s="84" t="s">
        <v>63</v>
      </c>
      <c r="G39" s="85" t="s">
        <v>39</v>
      </c>
      <c r="H39" s="79"/>
      <c r="I39" s="79"/>
      <c r="J39" s="79"/>
      <c r="K39" s="79"/>
      <c r="L39" s="79"/>
      <c r="M39" s="79"/>
      <c r="N39" s="79"/>
      <c r="O39" s="79"/>
      <c r="P39" s="80"/>
      <c r="Q39" s="81"/>
    </row>
    <row r="40" spans="1:17" ht="8.25" customHeight="1" thickTop="1" thickBot="1" x14ac:dyDescent="0.25">
      <c r="A40" s="15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" thickTop="1" x14ac:dyDescent="0.2">
      <c r="A41" s="93" t="s">
        <v>5</v>
      </c>
      <c r="B41" s="94"/>
      <c r="C41" s="94"/>
      <c r="D41" s="94"/>
      <c r="E41" s="74"/>
      <c r="F41" s="74"/>
      <c r="G41" s="74"/>
      <c r="H41" s="94" t="s">
        <v>6</v>
      </c>
      <c r="I41" s="94"/>
      <c r="J41" s="94"/>
      <c r="K41" s="94"/>
      <c r="L41" s="94"/>
      <c r="M41" s="94"/>
      <c r="N41" s="94"/>
      <c r="O41" s="94"/>
      <c r="P41" s="94"/>
      <c r="Q41" s="95"/>
    </row>
    <row r="42" spans="1:17" ht="15" x14ac:dyDescent="0.2">
      <c r="A42" s="23" t="s">
        <v>83</v>
      </c>
      <c r="B42" s="20"/>
      <c r="C42" s="61"/>
      <c r="D42" s="62"/>
      <c r="E42" s="63"/>
      <c r="F42" s="62"/>
      <c r="G42" s="75"/>
      <c r="M42" s="22" t="s">
        <v>66</v>
      </c>
      <c r="N42" s="71">
        <v>4</v>
      </c>
      <c r="O42" s="65"/>
      <c r="P42" s="66" t="s">
        <v>67</v>
      </c>
      <c r="Q42" s="73">
        <f>COUNTIF(F$21:F148,"ЗМС")</f>
        <v>0</v>
      </c>
    </row>
    <row r="43" spans="1:17" ht="15" x14ac:dyDescent="0.2">
      <c r="A43" s="23" t="s">
        <v>76</v>
      </c>
      <c r="B43" s="20"/>
      <c r="C43" s="67"/>
      <c r="D43" s="19"/>
      <c r="E43" s="68"/>
      <c r="F43" s="19"/>
      <c r="M43" s="22" t="s">
        <v>68</v>
      </c>
      <c r="N43" s="82">
        <f>N44+N48</f>
        <v>17</v>
      </c>
      <c r="O43" s="64"/>
      <c r="P43" s="66" t="s">
        <v>69</v>
      </c>
      <c r="Q43" s="73">
        <f>COUNTIF(F$21:F148,"МСМК")</f>
        <v>0</v>
      </c>
    </row>
    <row r="44" spans="1:17" ht="15" x14ac:dyDescent="0.2">
      <c r="A44" s="23" t="s">
        <v>77</v>
      </c>
      <c r="B44" s="20"/>
      <c r="C44" s="69"/>
      <c r="D44" s="19"/>
      <c r="E44" s="68"/>
      <c r="F44" s="19"/>
      <c r="M44" s="22" t="s">
        <v>70</v>
      </c>
      <c r="N44" s="82">
        <f>N45+N46+N47+N48</f>
        <v>17</v>
      </c>
      <c r="O44" s="64"/>
      <c r="P44" s="66" t="s">
        <v>71</v>
      </c>
      <c r="Q44" s="73">
        <f>COUNTIF(F$21:F148,"МС")</f>
        <v>0</v>
      </c>
    </row>
    <row r="45" spans="1:17" ht="15" x14ac:dyDescent="0.2">
      <c r="A45" s="23" t="s">
        <v>78</v>
      </c>
      <c r="B45" s="20"/>
      <c r="C45" s="69"/>
      <c r="D45" s="19"/>
      <c r="E45" s="68"/>
      <c r="F45" s="19"/>
      <c r="M45" s="22" t="s">
        <v>72</v>
      </c>
      <c r="N45" s="82">
        <f>COUNT(A20:A40)</f>
        <v>12</v>
      </c>
      <c r="O45" s="64"/>
      <c r="P45" s="66" t="s">
        <v>37</v>
      </c>
      <c r="Q45" s="73">
        <f>COUNTIF(F$20:F40,"КМС")</f>
        <v>0</v>
      </c>
    </row>
    <row r="46" spans="1:17" ht="15" x14ac:dyDescent="0.2">
      <c r="A46" s="70"/>
      <c r="B46" s="5"/>
      <c r="C46" s="71"/>
      <c r="D46" s="19"/>
      <c r="E46" s="68"/>
      <c r="F46" s="19"/>
      <c r="M46" s="22" t="s">
        <v>73</v>
      </c>
      <c r="N46" s="82">
        <f>COUNTIF(A20:A40,"НФ")</f>
        <v>5</v>
      </c>
      <c r="O46" s="64"/>
      <c r="P46" s="66" t="s">
        <v>62</v>
      </c>
      <c r="Q46" s="73">
        <f>COUNTIF(F$22:F40,"1 СР")</f>
        <v>14</v>
      </c>
    </row>
    <row r="47" spans="1:17" ht="15" x14ac:dyDescent="0.2">
      <c r="A47" s="24"/>
      <c r="B47" s="20"/>
      <c r="C47" s="69"/>
      <c r="D47" s="19"/>
      <c r="E47" s="68"/>
      <c r="F47" s="19"/>
      <c r="M47" s="22" t="s">
        <v>74</v>
      </c>
      <c r="N47" s="82">
        <f>COUNTIF(A20:A40,"ДСКВ")</f>
        <v>0</v>
      </c>
      <c r="O47" s="64"/>
      <c r="P47" s="72" t="s">
        <v>63</v>
      </c>
      <c r="Q47" s="73">
        <f>COUNTIF(F$22:F150,"2 СР")</f>
        <v>2</v>
      </c>
    </row>
    <row r="48" spans="1:17" ht="15" x14ac:dyDescent="0.2">
      <c r="A48" s="24"/>
      <c r="B48" s="20"/>
      <c r="C48" s="69"/>
      <c r="D48" s="19"/>
      <c r="E48" s="68"/>
      <c r="F48" s="19"/>
      <c r="G48" s="76"/>
      <c r="M48" s="22" t="s">
        <v>75</v>
      </c>
      <c r="N48" s="82">
        <f>COUNTIF(A20:A40,"НС")</f>
        <v>0</v>
      </c>
      <c r="O48" s="64"/>
      <c r="P48" s="72" t="s">
        <v>64</v>
      </c>
      <c r="Q48" s="73">
        <f>COUNTIF(F$22:F151,"3 СР")</f>
        <v>0</v>
      </c>
    </row>
    <row r="49" spans="1:17" ht="15.75" x14ac:dyDescent="0.2">
      <c r="A49" s="112" t="s">
        <v>3</v>
      </c>
      <c r="B49" s="91"/>
      <c r="C49" s="91"/>
      <c r="D49" s="91"/>
      <c r="E49" s="91"/>
      <c r="F49" s="91" t="s">
        <v>12</v>
      </c>
      <c r="G49" s="91"/>
      <c r="H49" s="91"/>
      <c r="I49" s="91"/>
      <c r="J49" s="91"/>
      <c r="K49" s="91"/>
      <c r="L49" s="91"/>
      <c r="M49" s="58"/>
      <c r="N49" s="91" t="s">
        <v>4</v>
      </c>
      <c r="O49" s="91"/>
      <c r="P49" s="91"/>
      <c r="Q49" s="92"/>
    </row>
    <row r="50" spans="1:17" x14ac:dyDescent="0.2">
      <c r="A50" s="101"/>
      <c r="B50" s="102"/>
      <c r="C50" s="102"/>
      <c r="D50" s="102"/>
      <c r="E50" s="102"/>
      <c r="F50" s="106"/>
      <c r="G50" s="106"/>
      <c r="H50" s="106"/>
      <c r="I50" s="106"/>
      <c r="J50" s="106"/>
      <c r="K50" s="106"/>
      <c r="L50" s="106"/>
      <c r="M50" s="55"/>
      <c r="N50" s="106"/>
      <c r="O50" s="106"/>
      <c r="P50" s="106"/>
      <c r="Q50" s="107"/>
    </row>
    <row r="51" spans="1:17" x14ac:dyDescent="0.2">
      <c r="A51" s="101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54"/>
      <c r="N51" s="102"/>
      <c r="O51" s="102"/>
      <c r="P51" s="102"/>
      <c r="Q51" s="103"/>
    </row>
    <row r="52" spans="1:17" x14ac:dyDescent="0.2">
      <c r="A52" s="101"/>
      <c r="B52" s="102"/>
      <c r="C52" s="102"/>
      <c r="D52" s="102"/>
      <c r="E52" s="102"/>
      <c r="F52" s="104"/>
      <c r="G52" s="104"/>
      <c r="H52" s="104"/>
      <c r="I52" s="104"/>
      <c r="J52" s="104"/>
      <c r="K52" s="104"/>
      <c r="L52" s="104"/>
      <c r="M52" s="57"/>
      <c r="N52" s="104"/>
      <c r="O52" s="104"/>
      <c r="P52" s="104"/>
      <c r="Q52" s="105"/>
    </row>
    <row r="53" spans="1:17" ht="16.5" thickBot="1" x14ac:dyDescent="0.25">
      <c r="A53" s="98"/>
      <c r="B53" s="99"/>
      <c r="C53" s="99"/>
      <c r="D53" s="99"/>
      <c r="E53" s="99"/>
      <c r="F53" s="99" t="s">
        <v>33</v>
      </c>
      <c r="G53" s="99"/>
      <c r="H53" s="99"/>
      <c r="I53" s="99"/>
      <c r="J53" s="99"/>
      <c r="K53" s="99"/>
      <c r="L53" s="99"/>
      <c r="M53" s="56"/>
      <c r="N53" s="99" t="s">
        <v>34</v>
      </c>
      <c r="O53" s="99"/>
      <c r="P53" s="99"/>
      <c r="Q53" s="100"/>
    </row>
    <row r="54" spans="1:17" ht="13.5" thickTop="1" x14ac:dyDescent="0.2"/>
  </sheetData>
  <sortState ref="A22:N30">
    <sortCondition descending="1" ref="N22:N30"/>
  </sortState>
  <mergeCells count="41">
    <mergeCell ref="A1:Q1"/>
    <mergeCell ref="A2:Q2"/>
    <mergeCell ref="A3:Q3"/>
    <mergeCell ref="A4:Q4"/>
    <mergeCell ref="A6:Q6"/>
    <mergeCell ref="A7:Q7"/>
    <mergeCell ref="E21:E22"/>
    <mergeCell ref="F21:F22"/>
    <mergeCell ref="G21:G22"/>
    <mergeCell ref="H21:L21"/>
    <mergeCell ref="M21:M22"/>
    <mergeCell ref="A9:Q9"/>
    <mergeCell ref="A10:Q10"/>
    <mergeCell ref="A11:Q11"/>
    <mergeCell ref="A15:G15"/>
    <mergeCell ref="H15:Q15"/>
    <mergeCell ref="D21:D22"/>
    <mergeCell ref="A50:E50"/>
    <mergeCell ref="F50:L50"/>
    <mergeCell ref="N50:Q50"/>
    <mergeCell ref="A21:A22"/>
    <mergeCell ref="Q21:Q22"/>
    <mergeCell ref="A49:E49"/>
    <mergeCell ref="N21:N22"/>
    <mergeCell ref="P21:P22"/>
    <mergeCell ref="B21:B22"/>
    <mergeCell ref="C21:C22"/>
    <mergeCell ref="A53:E53"/>
    <mergeCell ref="F53:L53"/>
    <mergeCell ref="N53:Q53"/>
    <mergeCell ref="A51:E51"/>
    <mergeCell ref="F51:L51"/>
    <mergeCell ref="N51:Q51"/>
    <mergeCell ref="A52:E52"/>
    <mergeCell ref="F52:L52"/>
    <mergeCell ref="N52:Q52"/>
    <mergeCell ref="F49:L49"/>
    <mergeCell ref="N49:Q49"/>
    <mergeCell ref="A41:D41"/>
    <mergeCell ref="H41:Q41"/>
    <mergeCell ref="O21:O22"/>
  </mergeCells>
  <conditionalFormatting sqref="M42:M48">
    <cfRule type="duplicateValues" dxfId="0" priority="1"/>
  </conditionalFormatting>
  <pageMargins left="0.19685039370078741" right="0.19685039370078741" top="0.94488188976377963" bottom="0.94488188976377963" header="0.31496062992125984" footer="0.31496062992125984"/>
  <pageSetup paperSize="9" scale="74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критериум дев</vt:lpstr>
      <vt:lpstr>'критериум дев'!Заголовки_для_печати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2021-06-02T12:01:44Z</dcterms:modified>
</cp:coreProperties>
</file>