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E9790F6A-F9BB-49AA-8CBC-006869388D7B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командная гонка" sheetId="10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04" l="1"/>
  <c r="I55" i="104"/>
  <c r="I51" i="104"/>
  <c r="I47" i="104"/>
  <c r="I43" i="104"/>
  <c r="I39" i="104"/>
  <c r="I35" i="104"/>
  <c r="I31" i="104"/>
  <c r="I27" i="104"/>
  <c r="H62" i="104"/>
  <c r="H61" i="104"/>
  <c r="H60" i="104"/>
  <c r="H58" i="104"/>
  <c r="H57" i="104"/>
  <c r="H56" i="104"/>
  <c r="H54" i="104"/>
  <c r="H53" i="104"/>
  <c r="H52" i="104"/>
  <c r="H50" i="104"/>
  <c r="H49" i="104"/>
  <c r="H48" i="104"/>
  <c r="H46" i="104"/>
  <c r="H45" i="104"/>
  <c r="H44" i="104"/>
  <c r="H42" i="104"/>
  <c r="H41" i="104"/>
  <c r="H40" i="104"/>
  <c r="H38" i="104"/>
  <c r="H37" i="104"/>
  <c r="H36" i="104"/>
  <c r="A58" i="104"/>
  <c r="A57" i="104"/>
  <c r="A56" i="104"/>
  <c r="J51" i="104" l="1"/>
  <c r="J54" i="104" s="1"/>
  <c r="J47" i="104"/>
  <c r="J50" i="104" s="1"/>
  <c r="J43" i="104"/>
  <c r="J45" i="104" s="1"/>
  <c r="I61" i="104"/>
  <c r="I53" i="104"/>
  <c r="I50" i="104"/>
  <c r="I46" i="104"/>
  <c r="I40" i="104"/>
  <c r="I36" i="104"/>
  <c r="I34" i="104"/>
  <c r="H34" i="104"/>
  <c r="H33" i="104"/>
  <c r="H32" i="104"/>
  <c r="H30" i="104"/>
  <c r="H29" i="104"/>
  <c r="H28" i="104"/>
  <c r="H24" i="104"/>
  <c r="H26" i="104"/>
  <c r="H25" i="104"/>
  <c r="A54" i="104"/>
  <c r="A53" i="104"/>
  <c r="A52" i="104"/>
  <c r="A50" i="104"/>
  <c r="A49" i="104"/>
  <c r="A48" i="104"/>
  <c r="A46" i="104"/>
  <c r="A45" i="104"/>
  <c r="A44" i="104"/>
  <c r="J80" i="104"/>
  <c r="G80" i="104"/>
  <c r="D80" i="104"/>
  <c r="L71" i="104"/>
  <c r="L70" i="104"/>
  <c r="L69" i="104"/>
  <c r="L68" i="104"/>
  <c r="L67" i="104"/>
  <c r="L66" i="104"/>
  <c r="L65" i="104"/>
  <c r="A62" i="104"/>
  <c r="A61" i="104"/>
  <c r="A60" i="104"/>
  <c r="J59" i="104"/>
  <c r="J62" i="104" s="1"/>
  <c r="A41" i="104"/>
  <c r="A40" i="104"/>
  <c r="J39" i="104"/>
  <c r="J42" i="104" s="1"/>
  <c r="A38" i="104"/>
  <c r="A37" i="104"/>
  <c r="A36" i="104"/>
  <c r="J35" i="104"/>
  <c r="J37" i="104" s="1"/>
  <c r="A34" i="104"/>
  <c r="A33" i="104"/>
  <c r="A32" i="104"/>
  <c r="J31" i="104"/>
  <c r="J34" i="104" s="1"/>
  <c r="A30" i="104"/>
  <c r="A29" i="104"/>
  <c r="A28" i="104"/>
  <c r="J27" i="104"/>
  <c r="J29" i="104" s="1"/>
  <c r="I30" i="104"/>
  <c r="A26" i="104"/>
  <c r="A25" i="104"/>
  <c r="A24" i="104"/>
  <c r="J23" i="104"/>
  <c r="J25" i="104" s="1"/>
  <c r="I29" i="104" l="1"/>
  <c r="I28" i="104"/>
  <c r="J61" i="104"/>
  <c r="J60" i="104"/>
  <c r="J41" i="104"/>
  <c r="J40" i="104"/>
  <c r="J38" i="104"/>
  <c r="J36" i="104"/>
  <c r="J33" i="104"/>
  <c r="J32" i="104"/>
  <c r="J28" i="104"/>
  <c r="J30" i="104"/>
  <c r="J24" i="104"/>
  <c r="J26" i="104"/>
  <c r="J53" i="104"/>
  <c r="J52" i="104"/>
  <c r="J49" i="104"/>
  <c r="J48" i="104"/>
  <c r="J44" i="104"/>
  <c r="J46" i="104"/>
  <c r="I60" i="104"/>
  <c r="I62" i="104"/>
  <c r="I52" i="104"/>
  <c r="I54" i="104"/>
  <c r="I48" i="104"/>
  <c r="I49" i="104"/>
  <c r="I45" i="104"/>
  <c r="I44" i="104"/>
  <c r="I41" i="104"/>
  <c r="I42" i="104"/>
  <c r="I37" i="104"/>
  <c r="I38" i="104"/>
  <c r="I32" i="104"/>
  <c r="I33" i="104"/>
</calcChain>
</file>

<file path=xl/sharedStrings.xml><?xml version="1.0" encoding="utf-8"?>
<sst xmlns="http://schemas.openxmlformats.org/spreadsheetml/2006/main" count="204" uniqueCount="117">
  <si>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</si>
  <si>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</si>
  <si>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</si>
  <si>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</si>
  <si>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</si>
  <si>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</si>
  <si>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</si>
  <si>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</si>
  <si>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</si>
  <si>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</si>
  <si>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</si>
  <si>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</si>
  <si>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</si>
  <si>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</si>
  <si>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</si>
  <si>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</si>
  <si>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</si>
  <si>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</si>
  <si>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</si>
  <si>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</si>
  <si>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</si>
  <si>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</si>
  <si>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</si>
  <si>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</si>
  <si>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</si>
  <si>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</si>
  <si>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</si>
  <si>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</si>
  <si>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</si>
  <si>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</si>
  <si>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</si>
  <si>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</si>
  <si>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</si>
  <si>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</si>
  <si>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</si>
  <si>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</si>
  <si>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</si>
  <si>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</si>
  <si>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</si>
  <si>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</si>
  <si>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</si>
  <si>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</si>
  <si>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</si>
  <si>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СУДЬЯ НА ФИНИШЕ</t>
  </si>
  <si>
    <t>РЕЗУЛЬТАТ 25 км</t>
  </si>
  <si>
    <t>Краснодарский край</t>
  </si>
  <si>
    <t>шоссе - командная гонка</t>
  </si>
  <si>
    <t>№ ВРВС: 0880661811Я</t>
  </si>
  <si>
    <t>Ветер:</t>
  </si>
  <si>
    <t>МЕСТО ПРОВЕДЕНИЯ: г. Уфа</t>
  </si>
  <si>
    <t>ДАТА ПРОВЕДЕНИЯ: 28 июля 2023 года</t>
  </si>
  <si>
    <t>ПЕРВЕНСТВО РОССИИ</t>
  </si>
  <si>
    <t>Юниорки 17-18 лет</t>
  </si>
  <si>
    <t xml:space="preserve">НАЧАЛО ГОНКИ: 12ч 40м </t>
  </si>
  <si>
    <t>ОКОНЧАНИЕ ГОНКИ: 13ч 40м</t>
  </si>
  <si>
    <t>№ ЕКП 2023: 31265</t>
  </si>
  <si>
    <t>14,3 км /2</t>
  </si>
  <si>
    <t>МИНИСТЕРСТВО СПОРТА РЕСПУБЛИКИ БАШКОРТОСТАН</t>
  </si>
  <si>
    <t>МИНИСТЕРСТВО СПОРТА РОССИЙСКОЙ ФЕДЕРАЦИИ</t>
  </si>
  <si>
    <t>ФЕДЕРАЦИЯ ВЕЛОСИПЕДНОГО СПОРТА РОССИИ</t>
  </si>
  <si>
    <t>ФЕДЕРАЦИЯ ВЕЛОСИПЕДНОГО СПОРТА РЕСПУБЛИКИ БАШКОРТОСТАН</t>
  </si>
  <si>
    <t>Барканова М.В. (ВК, Великие Луки)</t>
  </si>
  <si>
    <t>Мухамадеева Н.С. (1К., Республика Башкортостан)</t>
  </si>
  <si>
    <t>Температура: +28+31</t>
  </si>
  <si>
    <t>Влажность: 46 %</t>
  </si>
  <si>
    <t>Осадки: солнечно, без осадков</t>
  </si>
  <si>
    <t>Добреньков В.В.(ВК, Самарская область)</t>
  </si>
  <si>
    <t>Бор Елизавета</t>
  </si>
  <si>
    <t>Санкт-Петербург</t>
  </si>
  <si>
    <t>Мучкаева Людмила</t>
  </si>
  <si>
    <t>Крапивина Дарья</t>
  </si>
  <si>
    <t>Бек Анастасия</t>
  </si>
  <si>
    <t>Сагдиева Асия</t>
  </si>
  <si>
    <t>Иркутская обл.</t>
  </si>
  <si>
    <t>Ковязина Валерия</t>
  </si>
  <si>
    <t>Алексеенко Сабрина</t>
  </si>
  <si>
    <t>Шишкина Виктория</t>
  </si>
  <si>
    <t>Желонкина Софья</t>
  </si>
  <si>
    <t>Журавлева Екатерина</t>
  </si>
  <si>
    <t>Давыдовская Ольга</t>
  </si>
  <si>
    <t>Брюхова Мария</t>
  </si>
  <si>
    <t>Винник Ангелина</t>
  </si>
  <si>
    <t>Республика Адыгея</t>
  </si>
  <si>
    <t>Стрижева Ксения</t>
  </si>
  <si>
    <t>Вавилина Афида</t>
  </si>
  <si>
    <t>Радуненко Анна</t>
  </si>
  <si>
    <t>Халитова Алина</t>
  </si>
  <si>
    <t>Республика Башкортостан</t>
  </si>
  <si>
    <t>Миронова Алена</t>
  </si>
  <si>
    <t>Ахмадуллина Алина</t>
  </si>
  <si>
    <t>Гончарова Варвара</t>
  </si>
  <si>
    <t>Балухина Ариадна</t>
  </si>
  <si>
    <t>Булыгина Мария</t>
  </si>
  <si>
    <t>Проценко Ольга</t>
  </si>
  <si>
    <t>Дикая Арина</t>
  </si>
  <si>
    <t>Кисиева Арина</t>
  </si>
  <si>
    <t>Самарская обл</t>
  </si>
  <si>
    <t>Юдакова Ирина</t>
  </si>
  <si>
    <t>Самарская обл.</t>
  </si>
  <si>
    <t>Плотникова Алина</t>
  </si>
  <si>
    <t>Потанина Анастасия</t>
  </si>
  <si>
    <t>Егорова Алина</t>
  </si>
  <si>
    <t>Республика Татарстан</t>
  </si>
  <si>
    <t>Кичигина Кристина</t>
  </si>
  <si>
    <t>Нигматуллина Рената</t>
  </si>
  <si>
    <t>Касимова Лиана</t>
  </si>
  <si>
    <t>Сычева Марина</t>
  </si>
  <si>
    <t>Свердловская обл.</t>
  </si>
  <si>
    <t>Акулаева Екатерина</t>
  </si>
  <si>
    <t>Обрезкова Анна</t>
  </si>
  <si>
    <t>Алексеева Ангелина</t>
  </si>
  <si>
    <t>Фатеева Александра</t>
  </si>
  <si>
    <t>Тюменская обл.</t>
  </si>
  <si>
    <t>Зарина Дарья</t>
  </si>
  <si>
    <t>Алексеева Анфиса</t>
  </si>
  <si>
    <t>Десяткова Елизавета</t>
  </si>
  <si>
    <t>НАЗВАНИЕ ТРАССЫ / РЕГ. НОМЕР: а/д Затонское шоссе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</si>
</sst>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0.0"/>
  </numFmts>
  <fonts count="24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14" fontId="9" fillId="0" borderId="6" xfId="2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/>
    </xf>
    <xf numFmtId="2" fontId="11" fillId="0" borderId="1" xfId="2" applyNumberFormat="1" applyFont="1" applyBorder="1" applyAlignment="1">
      <alignment vertical="center"/>
    </xf>
    <xf numFmtId="2" fontId="11" fillId="0" borderId="3" xfId="2" applyNumberFormat="1" applyFont="1" applyBorder="1" applyAlignment="1">
      <alignment vertical="center"/>
    </xf>
    <xf numFmtId="0" fontId="13" fillId="0" borderId="7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2" fontId="9" fillId="0" borderId="6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8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9" xfId="2" applyNumberFormat="1" applyFont="1" applyBorder="1" applyAlignment="1">
      <alignment vertical="center"/>
    </xf>
    <xf numFmtId="2" fontId="9" fillId="0" borderId="8" xfId="2" applyNumberFormat="1" applyFont="1" applyBorder="1" applyAlignment="1">
      <alignment vertical="center"/>
    </xf>
    <xf numFmtId="49" fontId="9" fillId="0" borderId="8" xfId="2" applyNumberFormat="1" applyFont="1" applyBorder="1" applyAlignment="1">
      <alignment horizontal="left" vertical="center"/>
    </xf>
    <xf numFmtId="2" fontId="9" fillId="0" borderId="10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3" xfId="2" applyFont="1" applyBorder="1" applyAlignment="1">
      <alignment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14" fontId="9" fillId="0" borderId="5" xfId="2" applyNumberFormat="1" applyFont="1" applyBorder="1" applyAlignment="1">
      <alignment vertical="center"/>
    </xf>
    <xf numFmtId="0" fontId="9" fillId="0" borderId="15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49" fontId="9" fillId="0" borderId="16" xfId="2" applyNumberFormat="1" applyFont="1" applyBorder="1" applyAlignment="1">
      <alignment horizontal="center" vertical="center"/>
    </xf>
    <xf numFmtId="0" fontId="9" fillId="0" borderId="18" xfId="2" applyFont="1" applyBorder="1" applyAlignment="1">
      <alignment vertical="center"/>
    </xf>
    <xf numFmtId="0" fontId="9" fillId="0" borderId="14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2" fontId="9" fillId="0" borderId="14" xfId="0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49" fontId="9" fillId="0" borderId="10" xfId="2" applyNumberFormat="1" applyFont="1" applyBorder="1" applyAlignment="1">
      <alignment horizontal="left" vertical="center"/>
    </xf>
    <xf numFmtId="49" fontId="9" fillId="0" borderId="11" xfId="2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vertical="center"/>
    </xf>
    <xf numFmtId="0" fontId="17" fillId="0" borderId="20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1" fontId="17" fillId="0" borderId="17" xfId="2" applyNumberFormat="1" applyFont="1" applyBorder="1" applyAlignment="1">
      <alignment horizontal="right" vertical="center"/>
    </xf>
    <xf numFmtId="0" fontId="17" fillId="0" borderId="17" xfId="2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13" fillId="2" borderId="28" xfId="2" applyFont="1" applyFill="1" applyBorder="1" applyAlignment="1">
      <alignment vertical="center"/>
    </xf>
    <xf numFmtId="0" fontId="9" fillId="0" borderId="43" xfId="2" applyFont="1" applyBorder="1" applyAlignment="1">
      <alignment horizontal="center" vertical="center" wrapText="1"/>
    </xf>
    <xf numFmtId="0" fontId="9" fillId="0" borderId="44" xfId="2" applyFont="1" applyBorder="1" applyAlignment="1">
      <alignment horizontal="center" vertical="center" wrapText="1"/>
    </xf>
    <xf numFmtId="49" fontId="9" fillId="0" borderId="0" xfId="2" applyNumberFormat="1" applyFont="1" applyAlignment="1">
      <alignment vertical="center"/>
    </xf>
    <xf numFmtId="14" fontId="9" fillId="0" borderId="0" xfId="2" applyNumberFormat="1" applyFont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14" fontId="9" fillId="0" borderId="14" xfId="2" applyNumberFormat="1" applyFont="1" applyBorder="1" applyAlignment="1">
      <alignment horizontal="center" vertical="center"/>
    </xf>
    <xf numFmtId="14" fontId="9" fillId="0" borderId="15" xfId="2" applyNumberFormat="1" applyFont="1" applyBorder="1" applyAlignment="1">
      <alignment horizontal="center" vertical="center"/>
    </xf>
    <xf numFmtId="165" fontId="9" fillId="0" borderId="23" xfId="2" applyNumberFormat="1" applyFont="1" applyBorder="1" applyAlignment="1">
      <alignment horizontal="center" vertical="center"/>
    </xf>
    <xf numFmtId="165" fontId="18" fillId="0" borderId="46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164" fontId="9" fillId="0" borderId="14" xfId="2" applyNumberFormat="1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/>
    </xf>
    <xf numFmtId="0" fontId="21" fillId="0" borderId="19" xfId="2" applyFont="1" applyBorder="1" applyAlignment="1">
      <alignment horizontal="center" vertical="center"/>
    </xf>
    <xf numFmtId="0" fontId="22" fillId="0" borderId="50" xfId="2" applyFont="1" applyBorder="1" applyAlignment="1">
      <alignment horizontal="center" vertical="center" wrapText="1"/>
    </xf>
    <xf numFmtId="164" fontId="9" fillId="0" borderId="15" xfId="2" applyNumberFormat="1" applyFont="1" applyBorder="1" applyAlignment="1">
      <alignment horizontal="center" vertical="center" wrapText="1"/>
    </xf>
    <xf numFmtId="0" fontId="22" fillId="0" borderId="51" xfId="2" applyFont="1" applyBorder="1" applyAlignment="1">
      <alignment horizontal="center" vertical="center"/>
    </xf>
    <xf numFmtId="165" fontId="22" fillId="0" borderId="15" xfId="2" applyNumberFormat="1" applyFont="1" applyBorder="1" applyAlignment="1">
      <alignment horizontal="center" vertical="center" wrapText="1"/>
    </xf>
    <xf numFmtId="165" fontId="18" fillId="0" borderId="15" xfId="2" applyNumberFormat="1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 wrapText="1"/>
    </xf>
    <xf numFmtId="0" fontId="22" fillId="0" borderId="48" xfId="2" applyFont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 wrapText="1"/>
    </xf>
    <xf numFmtId="0" fontId="9" fillId="0" borderId="46" xfId="2" applyFont="1" applyBorder="1" applyAlignment="1">
      <alignment horizontal="left" vertical="center" wrapText="1"/>
    </xf>
    <xf numFmtId="14" fontId="9" fillId="0" borderId="46" xfId="2" applyNumberFormat="1" applyFont="1" applyBorder="1" applyAlignment="1">
      <alignment horizontal="center" vertical="center"/>
    </xf>
    <xf numFmtId="164" fontId="9" fillId="0" borderId="46" xfId="2" applyNumberFormat="1" applyFont="1" applyBorder="1" applyAlignment="1">
      <alignment horizontal="center" vertical="center" wrapText="1"/>
    </xf>
    <xf numFmtId="0" fontId="22" fillId="0" borderId="47" xfId="2" applyFont="1" applyBorder="1" applyAlignment="1">
      <alignment horizontal="center" vertical="center"/>
    </xf>
    <xf numFmtId="0" fontId="9" fillId="0" borderId="53" xfId="2" applyFont="1" applyBorder="1" applyAlignment="1">
      <alignment horizontal="center" vertical="center" wrapText="1"/>
    </xf>
    <xf numFmtId="0" fontId="22" fillId="0" borderId="15" xfId="2" applyFont="1" applyBorder="1" applyAlignment="1">
      <alignment horizontal="center" vertical="center" wrapText="1"/>
    </xf>
    <xf numFmtId="0" fontId="22" fillId="0" borderId="46" xfId="2" applyFont="1" applyBorder="1" applyAlignment="1">
      <alignment horizontal="center" vertical="center" wrapText="1"/>
    </xf>
    <xf numFmtId="0" fontId="9" fillId="0" borderId="54" xfId="2" applyFont="1" applyBorder="1" applyAlignment="1">
      <alignment horizontal="center" vertical="center" wrapText="1"/>
    </xf>
    <xf numFmtId="0" fontId="9" fillId="0" borderId="52" xfId="2" applyFont="1" applyBorder="1" applyAlignment="1">
      <alignment horizontal="center" vertical="center" wrapText="1"/>
    </xf>
    <xf numFmtId="0" fontId="9" fillId="0" borderId="52" xfId="2" applyFont="1" applyBorder="1" applyAlignment="1">
      <alignment horizontal="left" vertical="center" wrapText="1"/>
    </xf>
    <xf numFmtId="14" fontId="9" fillId="0" borderId="52" xfId="2" applyNumberFormat="1" applyFont="1" applyBorder="1" applyAlignment="1">
      <alignment horizontal="center" vertical="center"/>
    </xf>
    <xf numFmtId="164" fontId="9" fillId="0" borderId="52" xfId="2" applyNumberFormat="1" applyFont="1" applyBorder="1" applyAlignment="1">
      <alignment horizontal="center" vertical="center" wrapText="1"/>
    </xf>
    <xf numFmtId="164" fontId="9" fillId="0" borderId="55" xfId="2" applyNumberFormat="1" applyFont="1" applyBorder="1" applyAlignment="1">
      <alignment horizontal="center" vertical="center" wrapText="1"/>
    </xf>
    <xf numFmtId="2" fontId="9" fillId="0" borderId="52" xfId="2" applyNumberFormat="1" applyFont="1" applyBorder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164" fontId="18" fillId="0" borderId="55" xfId="2" applyNumberFormat="1" applyFont="1" applyBorder="1" applyAlignment="1">
      <alignment horizontal="center" vertical="center" wrapText="1"/>
    </xf>
    <xf numFmtId="0" fontId="9" fillId="0" borderId="56" xfId="2" applyFont="1" applyBorder="1" applyAlignment="1">
      <alignment horizontal="center" vertical="center" wrapText="1"/>
    </xf>
    <xf numFmtId="0" fontId="9" fillId="0" borderId="56" xfId="2" applyFont="1" applyBorder="1" applyAlignment="1">
      <alignment horizontal="left" vertical="center" wrapText="1"/>
    </xf>
    <xf numFmtId="14" fontId="9" fillId="0" borderId="56" xfId="2" applyNumberFormat="1" applyFont="1" applyBorder="1" applyAlignment="1">
      <alignment horizontal="center" vertical="center"/>
    </xf>
    <xf numFmtId="164" fontId="9" fillId="0" borderId="56" xfId="2" applyNumberFormat="1" applyFont="1" applyBorder="1" applyAlignment="1">
      <alignment horizontal="center" vertical="center" wrapText="1"/>
    </xf>
    <xf numFmtId="164" fontId="18" fillId="0" borderId="47" xfId="2" applyNumberFormat="1" applyFont="1" applyBorder="1" applyAlignment="1">
      <alignment horizontal="center" vertical="center" wrapText="1"/>
    </xf>
    <xf numFmtId="2" fontId="9" fillId="0" borderId="15" xfId="2" applyNumberFormat="1" applyFont="1" applyBorder="1" applyAlignment="1">
      <alignment horizontal="center" vertical="center"/>
    </xf>
    <xf numFmtId="0" fontId="9" fillId="0" borderId="57" xfId="2" applyFont="1" applyBorder="1" applyAlignment="1">
      <alignment horizontal="center" vertical="center" wrapText="1"/>
    </xf>
    <xf numFmtId="164" fontId="9" fillId="0" borderId="23" xfId="2" applyNumberFormat="1" applyFont="1" applyBorder="1" applyAlignment="1">
      <alignment horizontal="center" vertical="center" wrapText="1"/>
    </xf>
    <xf numFmtId="2" fontId="9" fillId="0" borderId="14" xfId="2" applyNumberFormat="1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2" fillId="0" borderId="49" xfId="2" applyFont="1" applyBorder="1" applyAlignment="1">
      <alignment horizontal="center" vertical="center" wrapText="1"/>
    </xf>
    <xf numFmtId="0" fontId="9" fillId="0" borderId="58" xfId="2" applyFont="1" applyBorder="1" applyAlignment="1">
      <alignment horizontal="center" vertical="center" wrapText="1"/>
    </xf>
    <xf numFmtId="0" fontId="9" fillId="0" borderId="58" xfId="2" applyFont="1" applyBorder="1" applyAlignment="1">
      <alignment horizontal="left" vertical="center" wrapText="1"/>
    </xf>
    <xf numFmtId="14" fontId="9" fillId="0" borderId="58" xfId="2" applyNumberFormat="1" applyFont="1" applyBorder="1" applyAlignment="1">
      <alignment horizontal="center" vertical="center"/>
    </xf>
    <xf numFmtId="164" fontId="9" fillId="0" borderId="58" xfId="2" applyNumberFormat="1" applyFont="1" applyBorder="1" applyAlignment="1">
      <alignment horizontal="center" vertical="center" wrapText="1"/>
    </xf>
    <xf numFmtId="164" fontId="18" fillId="0" borderId="59" xfId="2" applyNumberFormat="1" applyFont="1" applyBorder="1" applyAlignment="1">
      <alignment horizontal="center" vertical="center" wrapText="1"/>
    </xf>
    <xf numFmtId="0" fontId="23" fillId="0" borderId="43" xfId="2" applyFont="1" applyBorder="1" applyAlignment="1">
      <alignment horizontal="center" vertical="center" wrapText="1"/>
    </xf>
    <xf numFmtId="0" fontId="21" fillId="0" borderId="15" xfId="2" applyFont="1" applyBorder="1" applyAlignment="1">
      <alignment horizontal="center" vertical="center" wrapText="1"/>
    </xf>
    <xf numFmtId="0" fontId="21" fillId="0" borderId="46" xfId="2" applyFont="1" applyBorder="1" applyAlignment="1">
      <alignment horizontal="center" vertical="center" wrapText="1"/>
    </xf>
    <xf numFmtId="165" fontId="22" fillId="0" borderId="46" xfId="2" applyNumberFormat="1" applyFont="1" applyBorder="1" applyAlignment="1">
      <alignment horizontal="center" vertical="center" wrapText="1"/>
    </xf>
    <xf numFmtId="165" fontId="15" fillId="0" borderId="8" xfId="2" applyNumberFormat="1" applyFont="1" applyBorder="1" applyAlignment="1">
      <alignment vertical="center"/>
    </xf>
    <xf numFmtId="165" fontId="15" fillId="0" borderId="5" xfId="2" applyNumberFormat="1" applyFont="1" applyBorder="1" applyAlignment="1">
      <alignment vertical="center"/>
    </xf>
    <xf numFmtId="165" fontId="15" fillId="0" borderId="16" xfId="2" applyNumberFormat="1" applyFont="1" applyBorder="1" applyAlignment="1">
      <alignment vertical="center"/>
    </xf>
    <xf numFmtId="165" fontId="15" fillId="0" borderId="61" xfId="2" applyNumberFormat="1" applyFont="1" applyBorder="1" applyAlignment="1">
      <alignment horizontal="left" vertical="center"/>
    </xf>
    <xf numFmtId="0" fontId="15" fillId="0" borderId="18" xfId="2" applyFont="1" applyBorder="1" applyAlignment="1">
      <alignment horizontal="right" vertical="center"/>
    </xf>
    <xf numFmtId="0" fontId="9" fillId="0" borderId="30" xfId="2" applyFont="1" applyBorder="1" applyAlignment="1">
      <alignment horizontal="right" vertical="center"/>
    </xf>
    <xf numFmtId="14" fontId="17" fillId="2" borderId="25" xfId="8" applyNumberFormat="1" applyFont="1" applyFill="1" applyBorder="1" applyAlignment="1">
      <alignment horizontal="center" vertical="center" wrapText="1"/>
    </xf>
    <xf numFmtId="14" fontId="17" fillId="2" borderId="26" xfId="8" applyNumberFormat="1" applyFont="1" applyFill="1" applyBorder="1" applyAlignment="1">
      <alignment horizontal="center" vertical="center" wrapText="1"/>
    </xf>
    <xf numFmtId="0" fontId="17" fillId="2" borderId="25" xfId="8" applyFont="1" applyFill="1" applyBorder="1" applyAlignment="1">
      <alignment horizontal="center" vertical="center" wrapText="1"/>
    </xf>
    <xf numFmtId="0" fontId="17" fillId="2" borderId="26" xfId="8" applyFont="1" applyFill="1" applyBorder="1" applyAlignment="1">
      <alignment horizontal="center" vertical="center" wrapText="1"/>
    </xf>
    <xf numFmtId="165" fontId="15" fillId="0" borderId="8" xfId="2" applyNumberFormat="1" applyFont="1" applyBorder="1" applyAlignment="1">
      <alignment horizontal="left" vertical="center" wrapText="1"/>
    </xf>
    <xf numFmtId="165" fontId="15" fillId="0" borderId="5" xfId="2" applyNumberFormat="1" applyFont="1" applyBorder="1" applyAlignment="1">
      <alignment horizontal="left" vertical="center" wrapText="1"/>
    </xf>
    <xf numFmtId="165" fontId="15" fillId="0" borderId="16" xfId="2" applyNumberFormat="1" applyFont="1" applyBorder="1" applyAlignment="1">
      <alignment horizontal="left" vertical="center" wrapText="1"/>
    </xf>
    <xf numFmtId="2" fontId="17" fillId="2" borderId="25" xfId="8" applyNumberFormat="1" applyFont="1" applyFill="1" applyBorder="1" applyAlignment="1">
      <alignment horizontal="center" vertical="center" wrapText="1"/>
    </xf>
    <xf numFmtId="2" fontId="17" fillId="2" borderId="26" xfId="8" applyNumberFormat="1" applyFont="1" applyFill="1" applyBorder="1" applyAlignment="1">
      <alignment horizontal="center" vertical="center" wrapText="1"/>
    </xf>
    <xf numFmtId="0" fontId="17" fillId="2" borderId="25" xfId="2" applyFont="1" applyFill="1" applyBorder="1" applyAlignment="1">
      <alignment horizontal="center" vertical="center" wrapText="1"/>
    </xf>
    <xf numFmtId="0" fontId="17" fillId="2" borderId="26" xfId="2" applyFont="1" applyFill="1" applyBorder="1" applyAlignment="1">
      <alignment horizontal="center" vertical="center" wrapText="1"/>
    </xf>
    <xf numFmtId="0" fontId="17" fillId="2" borderId="36" xfId="2" applyFont="1" applyFill="1" applyBorder="1" applyAlignment="1">
      <alignment horizontal="center" vertical="center" wrapText="1"/>
    </xf>
    <xf numFmtId="0" fontId="17" fillId="2" borderId="37" xfId="2" applyFont="1" applyFill="1" applyBorder="1" applyAlignment="1">
      <alignment horizontal="center" vertical="center" wrapText="1"/>
    </xf>
    <xf numFmtId="0" fontId="13" fillId="0" borderId="38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39" xfId="8" applyFont="1" applyFill="1" applyBorder="1" applyAlignment="1">
      <alignment horizontal="center" vertical="center" wrapText="1"/>
    </xf>
    <xf numFmtId="0" fontId="17" fillId="2" borderId="40" xfId="8" applyFont="1" applyFill="1" applyBorder="1" applyAlignment="1">
      <alignment horizontal="center" vertical="center" wrapText="1"/>
    </xf>
    <xf numFmtId="0" fontId="17" fillId="2" borderId="41" xfId="2" applyFont="1" applyFill="1" applyBorder="1" applyAlignment="1">
      <alignment horizontal="center" vertical="center"/>
    </xf>
    <xf numFmtId="0" fontId="17" fillId="2" borderId="42" xfId="2" applyFont="1" applyFill="1" applyBorder="1" applyAlignment="1">
      <alignment horizontal="center" vertical="center"/>
    </xf>
    <xf numFmtId="0" fontId="15" fillId="2" borderId="25" xfId="2" applyFont="1" applyFill="1" applyBorder="1" applyAlignment="1">
      <alignment horizontal="center" vertical="center" wrapText="1"/>
    </xf>
    <xf numFmtId="0" fontId="15" fillId="2" borderId="45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165" fontId="13" fillId="2" borderId="8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6" xfId="2" applyNumberFormat="1" applyFont="1" applyFill="1" applyBorder="1" applyAlignment="1">
      <alignment horizontal="center" vertical="center"/>
    </xf>
    <xf numFmtId="0" fontId="19" fillId="0" borderId="31" xfId="2" applyFont="1" applyBorder="1" applyAlignment="1">
      <alignment horizontal="center" vertical="center"/>
    </xf>
    <xf numFmtId="0" fontId="19" fillId="0" borderId="32" xfId="2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19" fillId="0" borderId="34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24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20" fillId="0" borderId="24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13" fillId="2" borderId="28" xfId="2" applyFont="1" applyFill="1" applyBorder="1" applyAlignment="1">
      <alignment horizontal="center" vertical="center"/>
    </xf>
    <xf numFmtId="0" fontId="13" fillId="2" borderId="35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9" fillId="0" borderId="7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9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2" fillId="2" borderId="5" xfId="2" applyNumberFormat="1" applyFont="1" applyFill="1" applyBorder="1" applyAlignment="1">
      <alignment horizontal="center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9" fillId="0" borderId="18" xfId="2" applyNumberFormat="1" applyFont="1" applyBorder="1" applyAlignment="1">
      <alignment horizontal="center" vertical="center"/>
    </xf>
    <xf numFmtId="2" fontId="9" fillId="0" borderId="30" xfId="2" applyNumberFormat="1" applyFont="1" applyBorder="1" applyAlignment="1">
      <alignment horizontal="center" vertical="center"/>
    </xf>
    <xf numFmtId="166" fontId="14" fillId="0" borderId="18" xfId="2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165" fontId="9" fillId="0" borderId="55" xfId="2" applyNumberFormat="1" applyFont="1" applyBorder="1" applyAlignment="1">
      <alignment horizontal="center" vertical="center" wrapText="1"/>
    </xf>
    <xf numFmtId="165" fontId="9" fillId="0" borderId="23" xfId="2" applyNumberFormat="1" applyFont="1" applyBorder="1" applyAlignment="1">
      <alignment horizontal="center" vertical="center" wrapText="1"/>
    </xf>
    <xf numFmtId="165" fontId="22" fillId="0" borderId="43" xfId="2" applyNumberFormat="1" applyFont="1" applyBorder="1" applyAlignment="1">
      <alignment horizontal="center" vertical="center" wrapText="1"/>
    </xf>
    <xf numFmtId="0" fontId="22" fillId="0" borderId="43" xfId="2" applyFont="1" applyBorder="1" applyAlignment="1">
      <alignment horizontal="center" vertical="center" wrapText="1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ID4938_RS_1" xfId="7" xr:uid="{00000000-0005-0000-0000-000007000000}"/>
    <cellStyle name="Обычный_Стартовый протокол Смирнов_20101106_Results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347242</xdr:colOff>
      <xdr:row>0</xdr:row>
      <xdr:rowOff>115749</xdr:rowOff>
    </xdr:from>
    <xdr:to>
      <xdr:col>1</xdr:col>
      <xdr:colOff>517544</xdr:colOff>
      <xdr:row>2</xdr:row>
      <xdr:rowOff>77165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FAA96110-8C52-44EA-B2CD-767A3105C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242" y="115749"/>
          <a:ext cx="652580" cy="501568"/>
        </a:xfrm>
        <a:prstGeom prst="rect">
          <a:avLst/>
        </a:prstGeom>
      </xdr:spPr>
    </xdr:pic>
    <xdr:clientData/>
  </xdr:twoCellAnchor>
  <xdr:twoCellAnchor editAs="oneCell">
    <xdr:from>
      <xdr:col>0</xdr:col>
      <xdr:colOff>405113</xdr:colOff>
      <xdr:row>2</xdr:row>
      <xdr:rowOff>183268</xdr:rowOff>
    </xdr:from>
    <xdr:to>
      <xdr:col>2</xdr:col>
      <xdr:colOff>144684</xdr:colOff>
      <xdr:row>5</xdr:row>
      <xdr:rowOff>91240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AA4E7FEC-E9EE-4B68-8627-2350C064D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113" y="723420"/>
          <a:ext cx="762001" cy="573516"/>
        </a:xfrm>
        <a:prstGeom prst="rect">
          <a:avLst/>
        </a:prstGeom>
      </xdr:spPr>
    </xdr:pic>
    <xdr:clientData/>
  </xdr:twoCellAnchor>
  <xdr:oneCellAnchor>
    <xdr:from>
      <xdr:col>11</xdr:col>
      <xdr:colOff>462280</xdr:colOff>
      <xdr:row>0</xdr:row>
      <xdr:rowOff>19290</xdr:rowOff>
    </xdr:from>
    <xdr:ext cx="609600" cy="674915"/>
    <xdr:pic>
      <xdr:nvPicPr>
        <xdr:cNvPr id="7" name="image3.jpeg">
          <a:extLst>
            <a:ext uri="{FF2B5EF4-FFF2-40B4-BE49-F238E27FC236}">
              <a16:creationId xmlns:a16="http://schemas.microsoft.com/office/drawing/2014/main" id="{22908D92-7337-47F4-86C6-A826BADE95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69" t="6976" r="5739" b="86369"/>
        <a:stretch/>
      </xdr:blipFill>
      <xdr:spPr>
        <a:xfrm>
          <a:off x="12654280" y="19290"/>
          <a:ext cx="609600" cy="674915"/>
        </a:xfrm>
        <a:prstGeom prst="rect">
          <a:avLst/>
        </a:prstGeom>
      </xdr:spPr>
    </xdr:pic>
    <xdr:clientData/>
  </xdr:oneCellAnchor>
  <xdr:twoCellAnchor editAs="oneCell">
    <xdr:from>
      <xdr:col>11</xdr:col>
      <xdr:colOff>443696</xdr:colOff>
      <xdr:row>2</xdr:row>
      <xdr:rowOff>168916</xdr:rowOff>
    </xdr:from>
    <xdr:to>
      <xdr:col>11</xdr:col>
      <xdr:colOff>1102064</xdr:colOff>
      <xdr:row>4</xdr:row>
      <xdr:rowOff>44816</xdr:rowOff>
    </xdr:to>
    <xdr:pic>
      <xdr:nvPicPr>
        <xdr:cNvPr id="8" name="image5.jpeg">
          <a:extLst>
            <a:ext uri="{FF2B5EF4-FFF2-40B4-BE49-F238E27FC236}">
              <a16:creationId xmlns:a16="http://schemas.microsoft.com/office/drawing/2014/main" id="{AC8C984E-E7C6-4AFC-AF81-E23BB5DEF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5696" y="709068"/>
          <a:ext cx="658368" cy="416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2D03F-4691-49C5-8B56-F8542458364C}">
  <dimension ref="A1:Z81"/>
  <sheetViews>
    <sheetView tabSelected="1" zoomScale="79" zoomScaleNormal="79" workbookViewId="0">
      <selection activeCell="T47" sqref="T47"/>
    </sheetView>
  </sheetViews>
  <sheetFormatPr defaultColWidth="9.109375" defaultRowHeight="13.8" x14ac:dyDescent="0.25"/>
  <cols>
    <col min="1" max="1" width="7" style="2" customWidth="1"/>
    <col min="2" max="2" width="7.88671875" style="77" customWidth="1"/>
    <col min="3" max="3" width="14.6640625" style="77" customWidth="1"/>
    <col min="4" max="4" width="23.5546875" style="2" customWidth="1"/>
    <col min="5" max="5" width="11.6640625" style="16" customWidth="1"/>
    <col min="6" max="6" width="10.33203125" style="2" customWidth="1"/>
    <col min="7" max="7" width="25.77734375" style="2" customWidth="1"/>
    <col min="8" max="8" width="10.109375" style="2" customWidth="1"/>
    <col min="9" max="9" width="11.109375" style="2" customWidth="1"/>
    <col min="10" max="10" width="10.88671875" style="41" customWidth="1"/>
    <col min="11" max="11" width="13.33203125" style="2" customWidth="1"/>
    <col min="12" max="12" width="17.77734375" style="2" customWidth="1"/>
    <col min="13" max="16384" width="9.109375" style="2"/>
  </cols>
  <sheetData>
    <row r="1" spans="1:26" ht="21.75" customHeight="1" x14ac:dyDescent="0.25">
      <c r="A1" s="191" t="s">
        <v>58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26" ht="21.75" customHeight="1" x14ac:dyDescent="0.25">
      <c r="A2" s="191" t="s">
        <v>57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26" ht="21.75" customHeight="1" x14ac:dyDescent="0.25">
      <c r="A3" s="191" t="s">
        <v>59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26" ht="21.75" customHeight="1" x14ac:dyDescent="0.25">
      <c r="A4" s="191" t="s">
        <v>60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0.199999999999999" customHeight="1" x14ac:dyDescent="0.2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26" s="3" customFormat="1" ht="28.8" x14ac:dyDescent="0.25">
      <c r="A6" s="157" t="s">
        <v>51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8"/>
      <c r="N6" s="18"/>
      <c r="O6" s="18"/>
      <c r="P6" s="18"/>
      <c r="Q6" s="18"/>
      <c r="R6" s="18"/>
      <c r="S6" s="18"/>
    </row>
    <row r="7" spans="1:26" s="3" customFormat="1" ht="18" customHeight="1" x14ac:dyDescent="0.25">
      <c r="A7" s="168" t="s">
        <v>12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26" s="3" customFormat="1" ht="4.5" customHeight="1" thickBot="1" x14ac:dyDescent="0.3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26" ht="19.5" customHeight="1" thickTop="1" x14ac:dyDescent="0.25">
      <c r="A9" s="165" t="s">
        <v>17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7"/>
    </row>
    <row r="10" spans="1:26" ht="18" customHeight="1" x14ac:dyDescent="0.25">
      <c r="A10" s="158" t="s">
        <v>46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1:26" ht="19.5" customHeight="1" x14ac:dyDescent="0.25">
      <c r="A11" s="158" t="s">
        <v>52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60"/>
    </row>
    <row r="12" spans="1:26" ht="5.25" customHeight="1" x14ac:dyDescent="0.25">
      <c r="A12" s="174" t="s">
        <v>34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6"/>
    </row>
    <row r="13" spans="1:26" ht="15.6" x14ac:dyDescent="0.25">
      <c r="A13" s="149" t="s">
        <v>49</v>
      </c>
      <c r="B13" s="150"/>
      <c r="C13" s="150"/>
      <c r="D13" s="150"/>
      <c r="E13" s="4"/>
      <c r="G13" s="76" t="s">
        <v>53</v>
      </c>
      <c r="H13" s="76"/>
      <c r="J13" s="19"/>
      <c r="K13" s="5"/>
      <c r="L13" s="6" t="s">
        <v>47</v>
      </c>
    </row>
    <row r="14" spans="1:26" ht="15.6" x14ac:dyDescent="0.25">
      <c r="A14" s="169" t="s">
        <v>50</v>
      </c>
      <c r="B14" s="170"/>
      <c r="C14" s="170"/>
      <c r="D14" s="170"/>
      <c r="E14" s="7"/>
      <c r="G14" s="82" t="s">
        <v>54</v>
      </c>
      <c r="H14" s="49"/>
      <c r="J14" s="20"/>
      <c r="K14" s="8"/>
      <c r="L14" s="9" t="s">
        <v>55</v>
      </c>
    </row>
    <row r="15" spans="1:26" ht="14.4" x14ac:dyDescent="0.25">
      <c r="A15" s="171" t="s">
        <v>7</v>
      </c>
      <c r="B15" s="172"/>
      <c r="C15" s="172"/>
      <c r="D15" s="172"/>
      <c r="E15" s="172"/>
      <c r="F15" s="172"/>
      <c r="G15" s="173"/>
      <c r="H15" s="161" t="s">
        <v>0</v>
      </c>
      <c r="I15" s="162"/>
      <c r="J15" s="162"/>
      <c r="K15" s="162"/>
      <c r="L15" s="163"/>
    </row>
    <row r="16" spans="1:26" ht="14.4" x14ac:dyDescent="0.25">
      <c r="A16" s="21" t="s">
        <v>13</v>
      </c>
      <c r="B16" s="10"/>
      <c r="C16" s="10"/>
      <c r="D16" s="22"/>
      <c r="E16" s="23"/>
      <c r="F16" s="22"/>
      <c r="G16" s="22"/>
      <c r="H16" s="140" t="s">
        <v>116</v>
      </c>
      <c r="I16" s="141"/>
      <c r="J16" s="141"/>
      <c r="K16" s="141"/>
      <c r="L16" s="142"/>
    </row>
    <row r="17" spans="1:12" ht="14.4" x14ac:dyDescent="0.25">
      <c r="A17" s="21" t="s">
        <v>14</v>
      </c>
      <c r="B17" s="10"/>
      <c r="C17" s="10"/>
      <c r="D17" s="11"/>
      <c r="E17" s="46"/>
      <c r="F17" s="24"/>
      <c r="G17" s="197" t="s">
        <v>61</v>
      </c>
      <c r="H17" s="130" t="s">
        <v>41</v>
      </c>
      <c r="I17" s="131"/>
      <c r="J17" s="131"/>
      <c r="K17" s="131"/>
      <c r="L17" s="132"/>
    </row>
    <row r="18" spans="1:12" ht="14.4" x14ac:dyDescent="0.25">
      <c r="A18" s="21" t="s">
        <v>15</v>
      </c>
      <c r="B18" s="10"/>
      <c r="C18" s="10"/>
      <c r="D18" s="11"/>
      <c r="E18" s="46"/>
      <c r="F18" s="24"/>
      <c r="G18" s="198" t="s">
        <v>62</v>
      </c>
      <c r="H18" s="130" t="s">
        <v>42</v>
      </c>
      <c r="I18" s="131"/>
      <c r="J18" s="131"/>
      <c r="K18" s="131"/>
      <c r="L18" s="132"/>
    </row>
    <row r="19" spans="1:12" ht="16.2" thickBot="1" x14ac:dyDescent="0.3">
      <c r="A19" s="21" t="s">
        <v>11</v>
      </c>
      <c r="B19" s="74"/>
      <c r="C19" s="74"/>
      <c r="D19" s="24"/>
      <c r="F19" s="51"/>
      <c r="G19" s="199" t="s">
        <v>66</v>
      </c>
      <c r="H19" s="133" t="s">
        <v>36</v>
      </c>
      <c r="I19" s="51"/>
      <c r="J19" s="196">
        <v>28.6</v>
      </c>
      <c r="K19" s="134"/>
      <c r="L19" s="135" t="s">
        <v>56</v>
      </c>
    </row>
    <row r="20" spans="1:12" ht="6.75" customHeight="1" thickTop="1" thickBot="1" x14ac:dyDescent="0.3">
      <c r="A20" s="13"/>
      <c r="B20" s="12"/>
      <c r="C20" s="12"/>
      <c r="D20" s="13"/>
      <c r="E20" s="14"/>
      <c r="F20" s="13"/>
      <c r="G20" s="13"/>
      <c r="H20" s="13"/>
      <c r="I20" s="13"/>
      <c r="J20" s="25"/>
      <c r="K20" s="13"/>
      <c r="L20" s="13"/>
    </row>
    <row r="21" spans="1:12" s="15" customFormat="1" ht="21" customHeight="1" thickTop="1" x14ac:dyDescent="0.25">
      <c r="A21" s="153" t="s">
        <v>5</v>
      </c>
      <c r="B21" s="138" t="s">
        <v>9</v>
      </c>
      <c r="C21" s="138" t="s">
        <v>26</v>
      </c>
      <c r="D21" s="138" t="s">
        <v>1</v>
      </c>
      <c r="E21" s="136" t="s">
        <v>25</v>
      </c>
      <c r="F21" s="138" t="s">
        <v>6</v>
      </c>
      <c r="G21" s="151" t="s">
        <v>37</v>
      </c>
      <c r="H21" s="155" t="s">
        <v>44</v>
      </c>
      <c r="I21" s="138" t="s">
        <v>21</v>
      </c>
      <c r="J21" s="143" t="s">
        <v>18</v>
      </c>
      <c r="K21" s="145" t="s">
        <v>20</v>
      </c>
      <c r="L21" s="147" t="s">
        <v>10</v>
      </c>
    </row>
    <row r="22" spans="1:12" s="15" customFormat="1" ht="13.5" customHeight="1" thickBot="1" x14ac:dyDescent="0.3">
      <c r="A22" s="154"/>
      <c r="B22" s="139"/>
      <c r="C22" s="139"/>
      <c r="D22" s="139"/>
      <c r="E22" s="137"/>
      <c r="F22" s="139"/>
      <c r="G22" s="152"/>
      <c r="H22" s="156"/>
      <c r="I22" s="139"/>
      <c r="J22" s="144"/>
      <c r="K22" s="146"/>
      <c r="L22" s="148"/>
    </row>
    <row r="23" spans="1:12" x14ac:dyDescent="0.25">
      <c r="A23" s="62">
        <v>1</v>
      </c>
      <c r="B23" s="52">
        <v>103</v>
      </c>
      <c r="C23" s="52">
        <v>10092421378</v>
      </c>
      <c r="D23" s="53" t="s">
        <v>67</v>
      </c>
      <c r="E23" s="78">
        <v>38855</v>
      </c>
      <c r="F23" s="83" t="s">
        <v>19</v>
      </c>
      <c r="G23" s="84" t="s">
        <v>68</v>
      </c>
      <c r="H23" s="80">
        <v>2.6542824074074073E-2</v>
      </c>
      <c r="I23" s="80" t="s">
        <v>34</v>
      </c>
      <c r="J23" s="55" t="str">
        <f>IFERROR($J$19*3600/(HOUR(#REF!)*3600+MINUTE(#REF!)*60+SECOND(#REF!)),"")</f>
        <v/>
      </c>
      <c r="K23" s="85" t="s">
        <v>19</v>
      </c>
      <c r="L23" s="63"/>
    </row>
    <row r="24" spans="1:12" x14ac:dyDescent="0.25">
      <c r="A24" s="86">
        <f>A23</f>
        <v>1</v>
      </c>
      <c r="B24" s="47">
        <v>123</v>
      </c>
      <c r="C24" s="48">
        <v>10088344146</v>
      </c>
      <c r="D24" s="54" t="s">
        <v>69</v>
      </c>
      <c r="E24" s="79">
        <v>38624</v>
      </c>
      <c r="F24" s="87" t="s">
        <v>19</v>
      </c>
      <c r="G24" s="88" t="s">
        <v>68</v>
      </c>
      <c r="H24" s="89">
        <f>H23</f>
        <v>2.6542824074074073E-2</v>
      </c>
      <c r="I24" s="90" t="s">
        <v>34</v>
      </c>
      <c r="J24" s="99" t="str">
        <f>J23</f>
        <v/>
      </c>
      <c r="K24" s="127" t="s">
        <v>19</v>
      </c>
      <c r="L24" s="64"/>
    </row>
    <row r="25" spans="1:12" x14ac:dyDescent="0.25">
      <c r="A25" s="86">
        <f>A23</f>
        <v>1</v>
      </c>
      <c r="B25" s="48">
        <v>105</v>
      </c>
      <c r="C25" s="48">
        <v>10083214765</v>
      </c>
      <c r="D25" s="54" t="s">
        <v>70</v>
      </c>
      <c r="E25" s="79">
        <v>38652</v>
      </c>
      <c r="F25" s="87" t="s">
        <v>19</v>
      </c>
      <c r="G25" s="88" t="s">
        <v>68</v>
      </c>
      <c r="H25" s="89">
        <f>H23</f>
        <v>2.6542824074074073E-2</v>
      </c>
      <c r="I25" s="90" t="s">
        <v>34</v>
      </c>
      <c r="J25" s="99" t="str">
        <f>J23</f>
        <v/>
      </c>
      <c r="K25" s="127" t="s">
        <v>19</v>
      </c>
      <c r="L25" s="64"/>
    </row>
    <row r="26" spans="1:12" ht="14.4" thickBot="1" x14ac:dyDescent="0.3">
      <c r="A26" s="92">
        <f>A23</f>
        <v>1</v>
      </c>
      <c r="B26" s="93">
        <v>109</v>
      </c>
      <c r="C26" s="93">
        <v>10101383875</v>
      </c>
      <c r="D26" s="94" t="s">
        <v>71</v>
      </c>
      <c r="E26" s="95">
        <v>38568</v>
      </c>
      <c r="F26" s="96" t="s">
        <v>19</v>
      </c>
      <c r="G26" s="97" t="s">
        <v>68</v>
      </c>
      <c r="H26" s="129">
        <f>H23</f>
        <v>2.6542824074074073E-2</v>
      </c>
      <c r="I26" s="81" t="s">
        <v>34</v>
      </c>
      <c r="J26" s="100" t="str">
        <f>J23</f>
        <v/>
      </c>
      <c r="K26" s="128" t="s">
        <v>19</v>
      </c>
      <c r="L26" s="98"/>
    </row>
    <row r="27" spans="1:12" x14ac:dyDescent="0.25">
      <c r="A27" s="62">
        <v>2</v>
      </c>
      <c r="B27" s="52">
        <v>126</v>
      </c>
      <c r="C27" s="52">
        <v>10101387010</v>
      </c>
      <c r="D27" s="53" t="s">
        <v>72</v>
      </c>
      <c r="E27" s="78">
        <v>38387</v>
      </c>
      <c r="F27" s="83" t="s">
        <v>19</v>
      </c>
      <c r="G27" s="84" t="s">
        <v>73</v>
      </c>
      <c r="H27" s="80">
        <v>2.6825231481481481E-2</v>
      </c>
      <c r="I27" s="80">
        <f>H27-$H$23</f>
        <v>2.824074074074083E-4</v>
      </c>
      <c r="J27" s="55" t="str">
        <f>IFERROR($J$19*3600/(HOUR(#REF!)*3600+MINUTE(#REF!)*60+SECOND(#REF!)),"")</f>
        <v/>
      </c>
      <c r="K27" s="108" t="s">
        <v>23</v>
      </c>
      <c r="L27" s="63"/>
    </row>
    <row r="28" spans="1:12" x14ac:dyDescent="0.25">
      <c r="A28" s="86">
        <f>A27</f>
        <v>2</v>
      </c>
      <c r="B28" s="47">
        <v>124</v>
      </c>
      <c r="C28" s="48">
        <v>10104450792</v>
      </c>
      <c r="D28" s="54" t="s">
        <v>74</v>
      </c>
      <c r="E28" s="79">
        <v>38473</v>
      </c>
      <c r="F28" s="87" t="s">
        <v>23</v>
      </c>
      <c r="G28" s="88" t="s">
        <v>73</v>
      </c>
      <c r="H28" s="89">
        <f>H27</f>
        <v>2.6825231481481481E-2</v>
      </c>
      <c r="I28" s="89">
        <f>I27</f>
        <v>2.824074074074083E-4</v>
      </c>
      <c r="J28" s="99" t="str">
        <f>J27</f>
        <v/>
      </c>
      <c r="K28" s="127" t="s">
        <v>23</v>
      </c>
      <c r="L28" s="64"/>
    </row>
    <row r="29" spans="1:12" x14ac:dyDescent="0.25">
      <c r="A29" s="86">
        <f>A27</f>
        <v>2</v>
      </c>
      <c r="B29" s="48">
        <v>65</v>
      </c>
      <c r="C29" s="48">
        <v>10117776774</v>
      </c>
      <c r="D29" s="54" t="s">
        <v>75</v>
      </c>
      <c r="E29" s="79">
        <v>39255</v>
      </c>
      <c r="F29" s="87" t="s">
        <v>23</v>
      </c>
      <c r="G29" s="88" t="s">
        <v>73</v>
      </c>
      <c r="H29" s="89">
        <f>H27</f>
        <v>2.6825231481481481E-2</v>
      </c>
      <c r="I29" s="89">
        <f>I27</f>
        <v>2.824074074074083E-4</v>
      </c>
      <c r="J29" s="99" t="str">
        <f>J27</f>
        <v/>
      </c>
      <c r="K29" s="127" t="s">
        <v>23</v>
      </c>
      <c r="L29" s="64"/>
    </row>
    <row r="30" spans="1:12" ht="14.4" thickBot="1" x14ac:dyDescent="0.3">
      <c r="A30" s="92">
        <f>A27</f>
        <v>2</v>
      </c>
      <c r="B30" s="93">
        <v>66</v>
      </c>
      <c r="C30" s="93">
        <v>10119123155</v>
      </c>
      <c r="D30" s="94" t="s">
        <v>76</v>
      </c>
      <c r="E30" s="95">
        <v>39607</v>
      </c>
      <c r="F30" s="96" t="s">
        <v>27</v>
      </c>
      <c r="G30" s="97" t="s">
        <v>73</v>
      </c>
      <c r="H30" s="129">
        <f>H27</f>
        <v>2.6825231481481481E-2</v>
      </c>
      <c r="I30" s="129">
        <f>I27</f>
        <v>2.824074074074083E-4</v>
      </c>
      <c r="J30" s="100" t="str">
        <f>J27</f>
        <v/>
      </c>
      <c r="K30" s="128" t="s">
        <v>23</v>
      </c>
      <c r="L30" s="98"/>
    </row>
    <row r="31" spans="1:12" x14ac:dyDescent="0.25">
      <c r="A31" s="101">
        <v>3</v>
      </c>
      <c r="B31" s="102">
        <v>107</v>
      </c>
      <c r="C31" s="102">
        <v>10111058920</v>
      </c>
      <c r="D31" s="103" t="s">
        <v>77</v>
      </c>
      <c r="E31" s="104">
        <v>38947</v>
      </c>
      <c r="F31" s="105" t="s">
        <v>23</v>
      </c>
      <c r="G31" s="106" t="s">
        <v>68</v>
      </c>
      <c r="H31" s="200">
        <v>2.8483796296296295E-2</v>
      </c>
      <c r="I31" s="80">
        <f>H31-$H$23</f>
        <v>1.9409722222222224E-3</v>
      </c>
      <c r="J31" s="107" t="str">
        <f>IFERROR($J$19*3600/(HOUR(#REF!)*3600+MINUTE(#REF!)*60+SECOND(#REF!)),"")</f>
        <v/>
      </c>
      <c r="K31" s="108" t="s">
        <v>23</v>
      </c>
      <c r="L31" s="64"/>
    </row>
    <row r="32" spans="1:12" x14ac:dyDescent="0.25">
      <c r="A32" s="86">
        <f>A31</f>
        <v>3</v>
      </c>
      <c r="B32" s="47">
        <v>108</v>
      </c>
      <c r="C32" s="102">
        <v>10111016480</v>
      </c>
      <c r="D32" s="103" t="s">
        <v>78</v>
      </c>
      <c r="E32" s="104">
        <v>38870</v>
      </c>
      <c r="F32" s="105" t="s">
        <v>23</v>
      </c>
      <c r="G32" s="109" t="s">
        <v>68</v>
      </c>
      <c r="H32" s="89">
        <f>H31</f>
        <v>2.8483796296296295E-2</v>
      </c>
      <c r="I32" s="89">
        <f>I31</f>
        <v>1.9409722222222224E-3</v>
      </c>
      <c r="J32" s="99" t="str">
        <f>J31</f>
        <v/>
      </c>
      <c r="K32" s="127" t="s">
        <v>23</v>
      </c>
      <c r="L32" s="64"/>
    </row>
    <row r="33" spans="1:12" x14ac:dyDescent="0.25">
      <c r="A33" s="86">
        <f>A31</f>
        <v>3</v>
      </c>
      <c r="B33" s="48">
        <v>106</v>
      </c>
      <c r="C33" s="102">
        <v>10111079330</v>
      </c>
      <c r="D33" s="103" t="s">
        <v>79</v>
      </c>
      <c r="E33" s="104">
        <v>38979</v>
      </c>
      <c r="F33" s="105" t="s">
        <v>23</v>
      </c>
      <c r="G33" s="109" t="s">
        <v>68</v>
      </c>
      <c r="H33" s="89">
        <f>H31</f>
        <v>2.8483796296296295E-2</v>
      </c>
      <c r="I33" s="89">
        <f>I31</f>
        <v>1.9409722222222224E-3</v>
      </c>
      <c r="J33" s="99" t="str">
        <f>J31</f>
        <v/>
      </c>
      <c r="K33" s="127" t="s">
        <v>23</v>
      </c>
      <c r="L33" s="64"/>
    </row>
    <row r="34" spans="1:12" ht="14.4" thickBot="1" x14ac:dyDescent="0.3">
      <c r="A34" s="92">
        <f>A31</f>
        <v>3</v>
      </c>
      <c r="B34" s="93">
        <v>104</v>
      </c>
      <c r="C34" s="110">
        <v>10094924079</v>
      </c>
      <c r="D34" s="111" t="s">
        <v>80</v>
      </c>
      <c r="E34" s="112">
        <v>38788</v>
      </c>
      <c r="F34" s="113" t="s">
        <v>23</v>
      </c>
      <c r="G34" s="114" t="s">
        <v>68</v>
      </c>
      <c r="H34" s="129">
        <f>H31</f>
        <v>2.8483796296296295E-2</v>
      </c>
      <c r="I34" s="129">
        <f>I31</f>
        <v>1.9409722222222224E-3</v>
      </c>
      <c r="J34" s="100" t="str">
        <f>J31</f>
        <v/>
      </c>
      <c r="K34" s="128" t="s">
        <v>23</v>
      </c>
      <c r="L34" s="98"/>
    </row>
    <row r="35" spans="1:12" x14ac:dyDescent="0.25">
      <c r="A35" s="101">
        <v>4</v>
      </c>
      <c r="B35" s="102">
        <v>120</v>
      </c>
      <c r="C35" s="52">
        <v>10119756483</v>
      </c>
      <c r="D35" s="53" t="s">
        <v>81</v>
      </c>
      <c r="E35" s="78">
        <v>38441</v>
      </c>
      <c r="F35" s="83" t="s">
        <v>19</v>
      </c>
      <c r="G35" s="106" t="s">
        <v>82</v>
      </c>
      <c r="H35" s="200">
        <v>2.8866898148148148E-2</v>
      </c>
      <c r="I35" s="80">
        <f>H35-$H$23</f>
        <v>2.3240740740740756E-3</v>
      </c>
      <c r="J35" s="115" t="str">
        <f>IFERROR($J$19*3600/(HOUR(#REF!)*3600+MINUTE(#REF!)*60+SECOND(#REF!)),"")</f>
        <v/>
      </c>
      <c r="K35" s="108"/>
      <c r="L35" s="64"/>
    </row>
    <row r="36" spans="1:12" x14ac:dyDescent="0.25">
      <c r="A36" s="86">
        <f>A35</f>
        <v>4</v>
      </c>
      <c r="B36" s="47">
        <v>121</v>
      </c>
      <c r="C36" s="102">
        <v>10108261680</v>
      </c>
      <c r="D36" s="103" t="s">
        <v>83</v>
      </c>
      <c r="E36" s="104">
        <v>38525</v>
      </c>
      <c r="F36" s="105" t="s">
        <v>23</v>
      </c>
      <c r="G36" s="109" t="s">
        <v>82</v>
      </c>
      <c r="H36" s="89">
        <f>H35</f>
        <v>2.8866898148148148E-2</v>
      </c>
      <c r="I36" s="89">
        <f>I35</f>
        <v>2.3240740740740756E-3</v>
      </c>
      <c r="J36" s="99" t="str">
        <f>J35</f>
        <v/>
      </c>
      <c r="K36" s="127"/>
      <c r="L36" s="64"/>
    </row>
    <row r="37" spans="1:12" x14ac:dyDescent="0.25">
      <c r="A37" s="86">
        <f>A35</f>
        <v>4</v>
      </c>
      <c r="B37" s="48">
        <v>100</v>
      </c>
      <c r="C37" s="102">
        <v>10126045319</v>
      </c>
      <c r="D37" s="103" t="s">
        <v>84</v>
      </c>
      <c r="E37" s="104">
        <v>38921</v>
      </c>
      <c r="F37" s="105" t="s">
        <v>27</v>
      </c>
      <c r="G37" s="109" t="s">
        <v>82</v>
      </c>
      <c r="H37" s="89">
        <f>H35</f>
        <v>2.8866898148148148E-2</v>
      </c>
      <c r="I37" s="89">
        <f>I35</f>
        <v>2.3240740740740756E-3</v>
      </c>
      <c r="J37" s="99" t="str">
        <f>J35</f>
        <v/>
      </c>
      <c r="K37" s="127"/>
      <c r="L37" s="64"/>
    </row>
    <row r="38" spans="1:12" ht="14.4" thickBot="1" x14ac:dyDescent="0.3">
      <c r="A38" s="92">
        <f>A35</f>
        <v>4</v>
      </c>
      <c r="B38" s="93">
        <v>90</v>
      </c>
      <c r="C38" s="110">
        <v>10109564413</v>
      </c>
      <c r="D38" s="111" t="s">
        <v>85</v>
      </c>
      <c r="E38" s="112">
        <v>39437</v>
      </c>
      <c r="F38" s="113" t="s">
        <v>23</v>
      </c>
      <c r="G38" s="114" t="s">
        <v>82</v>
      </c>
      <c r="H38" s="129">
        <f>H35</f>
        <v>2.8866898148148148E-2</v>
      </c>
      <c r="I38" s="129">
        <f>I35</f>
        <v>2.3240740740740756E-3</v>
      </c>
      <c r="J38" s="100" t="str">
        <f>J35</f>
        <v/>
      </c>
      <c r="K38" s="128"/>
      <c r="L38" s="98"/>
    </row>
    <row r="39" spans="1:12" x14ac:dyDescent="0.25">
      <c r="A39" s="101">
        <v>5</v>
      </c>
      <c r="B39" s="102">
        <v>111</v>
      </c>
      <c r="C39" s="52">
        <v>10104442914</v>
      </c>
      <c r="D39" s="53" t="s">
        <v>86</v>
      </c>
      <c r="E39" s="78">
        <v>38437</v>
      </c>
      <c r="F39" s="83" t="s">
        <v>27</v>
      </c>
      <c r="G39" s="106" t="s">
        <v>87</v>
      </c>
      <c r="H39" s="200">
        <v>2.892824074074074E-2</v>
      </c>
      <c r="I39" s="80">
        <f>H39-$H$23</f>
        <v>2.3854166666666676E-3</v>
      </c>
      <c r="J39" s="115" t="str">
        <f>IFERROR($J$19*3600/(HOUR(#REF!)*3600+MINUTE(#REF!)*60+SECOND(#REF!)),"")</f>
        <v/>
      </c>
      <c r="K39" s="108"/>
      <c r="L39" s="64"/>
    </row>
    <row r="40" spans="1:12" x14ac:dyDescent="0.25">
      <c r="A40" s="86">
        <f>A39</f>
        <v>5</v>
      </c>
      <c r="B40" s="47">
        <v>41</v>
      </c>
      <c r="C40" s="102">
        <v>10140709800</v>
      </c>
      <c r="D40" s="103" t="s">
        <v>88</v>
      </c>
      <c r="E40" s="104">
        <v>39763</v>
      </c>
      <c r="F40" s="105" t="s">
        <v>27</v>
      </c>
      <c r="G40" s="109" t="s">
        <v>87</v>
      </c>
      <c r="H40" s="89">
        <f>H39</f>
        <v>2.892824074074074E-2</v>
      </c>
      <c r="I40" s="89">
        <f>I39</f>
        <v>2.3854166666666676E-3</v>
      </c>
      <c r="J40" s="99" t="str">
        <f>J39</f>
        <v/>
      </c>
      <c r="K40" s="127"/>
      <c r="L40" s="64"/>
    </row>
    <row r="41" spans="1:12" x14ac:dyDescent="0.25">
      <c r="A41" s="86">
        <f>A39</f>
        <v>5</v>
      </c>
      <c r="B41" s="48">
        <v>42</v>
      </c>
      <c r="C41" s="102">
        <v>10144140768</v>
      </c>
      <c r="D41" s="103" t="s">
        <v>89</v>
      </c>
      <c r="E41" s="104">
        <v>39689</v>
      </c>
      <c r="F41" s="105" t="s">
        <v>27</v>
      </c>
      <c r="G41" s="109" t="s">
        <v>87</v>
      </c>
      <c r="H41" s="89">
        <f>H39</f>
        <v>2.892824074074074E-2</v>
      </c>
      <c r="I41" s="89">
        <f>I39</f>
        <v>2.3854166666666676E-3</v>
      </c>
      <c r="J41" s="99" t="str">
        <f>J39</f>
        <v/>
      </c>
      <c r="K41" s="127"/>
      <c r="L41" s="64"/>
    </row>
    <row r="42" spans="1:12" ht="14.4" thickBot="1" x14ac:dyDescent="0.3">
      <c r="A42" s="92"/>
      <c r="B42" s="93">
        <v>40</v>
      </c>
      <c r="C42" s="110">
        <v>10140572683</v>
      </c>
      <c r="D42" s="111" t="s">
        <v>90</v>
      </c>
      <c r="E42" s="112">
        <v>39626</v>
      </c>
      <c r="F42" s="113" t="s">
        <v>27</v>
      </c>
      <c r="G42" s="114" t="s">
        <v>87</v>
      </c>
      <c r="H42" s="129">
        <f>H39</f>
        <v>2.892824074074074E-2</v>
      </c>
      <c r="I42" s="129">
        <f>I39</f>
        <v>2.3854166666666676E-3</v>
      </c>
      <c r="J42" s="100" t="str">
        <f>J39</f>
        <v/>
      </c>
      <c r="K42" s="128"/>
      <c r="L42" s="98"/>
    </row>
    <row r="43" spans="1:12" x14ac:dyDescent="0.25">
      <c r="A43" s="101">
        <v>6</v>
      </c>
      <c r="B43" s="102">
        <v>113</v>
      </c>
      <c r="C43" s="52">
        <v>10114924368</v>
      </c>
      <c r="D43" s="53" t="s">
        <v>91</v>
      </c>
      <c r="E43" s="78">
        <v>38762</v>
      </c>
      <c r="F43" s="83" t="s">
        <v>23</v>
      </c>
      <c r="G43" s="106" t="s">
        <v>45</v>
      </c>
      <c r="H43" s="200">
        <v>2.9024305555555557E-2</v>
      </c>
      <c r="I43" s="80">
        <f>H43-$H$23</f>
        <v>2.4814814814814838E-3</v>
      </c>
      <c r="J43" s="115" t="str">
        <f>IFERROR($J$19*3600/(HOUR(#REF!)*3600+MINUTE(#REF!)*60+SECOND(#REF!)),"")</f>
        <v/>
      </c>
      <c r="K43" s="108"/>
      <c r="L43" s="64"/>
    </row>
    <row r="44" spans="1:12" x14ac:dyDescent="0.25">
      <c r="A44" s="86">
        <f>A43</f>
        <v>6</v>
      </c>
      <c r="B44" s="47">
        <v>114</v>
      </c>
      <c r="C44" s="102">
        <v>10120121851</v>
      </c>
      <c r="D44" s="103" t="s">
        <v>92</v>
      </c>
      <c r="E44" s="104">
        <v>39020</v>
      </c>
      <c r="F44" s="105" t="s">
        <v>27</v>
      </c>
      <c r="G44" s="109" t="s">
        <v>45</v>
      </c>
      <c r="H44" s="89">
        <f>H43</f>
        <v>2.9024305555555557E-2</v>
      </c>
      <c r="I44" s="89">
        <f>I43</f>
        <v>2.4814814814814838E-3</v>
      </c>
      <c r="J44" s="99" t="str">
        <f>J43</f>
        <v/>
      </c>
      <c r="K44" s="127"/>
      <c r="L44" s="64"/>
    </row>
    <row r="45" spans="1:12" x14ac:dyDescent="0.25">
      <c r="A45" s="86">
        <f>A43</f>
        <v>6</v>
      </c>
      <c r="B45" s="48">
        <v>115</v>
      </c>
      <c r="C45" s="102">
        <v>10128262878</v>
      </c>
      <c r="D45" s="103" t="s">
        <v>93</v>
      </c>
      <c r="E45" s="104">
        <v>38985</v>
      </c>
      <c r="F45" s="105" t="s">
        <v>23</v>
      </c>
      <c r="G45" s="109" t="s">
        <v>45</v>
      </c>
      <c r="H45" s="89">
        <f>H43</f>
        <v>2.9024305555555557E-2</v>
      </c>
      <c r="I45" s="89">
        <f>I43</f>
        <v>2.4814814814814838E-3</v>
      </c>
      <c r="J45" s="99" t="str">
        <f>J43</f>
        <v/>
      </c>
      <c r="K45" s="127"/>
      <c r="L45" s="64"/>
    </row>
    <row r="46" spans="1:12" ht="14.4" thickBot="1" x14ac:dyDescent="0.3">
      <c r="A46" s="92">
        <f>A43</f>
        <v>6</v>
      </c>
      <c r="B46" s="93">
        <v>96</v>
      </c>
      <c r="C46" s="110">
        <v>10117684020</v>
      </c>
      <c r="D46" s="111" t="s">
        <v>94</v>
      </c>
      <c r="E46" s="112">
        <v>39268</v>
      </c>
      <c r="F46" s="113" t="s">
        <v>23</v>
      </c>
      <c r="G46" s="114" t="s">
        <v>45</v>
      </c>
      <c r="H46" s="129">
        <f>H43</f>
        <v>2.9024305555555557E-2</v>
      </c>
      <c r="I46" s="129">
        <f>I43</f>
        <v>2.4814814814814838E-3</v>
      </c>
      <c r="J46" s="100" t="str">
        <f>J43</f>
        <v/>
      </c>
      <c r="K46" s="128"/>
      <c r="L46" s="98"/>
    </row>
    <row r="47" spans="1:12" x14ac:dyDescent="0.25">
      <c r="A47" s="101">
        <v>7</v>
      </c>
      <c r="B47" s="102">
        <v>117</v>
      </c>
      <c r="C47" s="52">
        <v>10089583625</v>
      </c>
      <c r="D47" s="53" t="s">
        <v>95</v>
      </c>
      <c r="E47" s="78">
        <v>38919</v>
      </c>
      <c r="F47" s="83" t="s">
        <v>19</v>
      </c>
      <c r="G47" s="106" t="s">
        <v>96</v>
      </c>
      <c r="H47" s="200">
        <v>2.930787037037037E-2</v>
      </c>
      <c r="I47" s="80">
        <f>H47-$H$23</f>
        <v>2.7650462962962967E-3</v>
      </c>
      <c r="J47" s="115" t="str">
        <f>IFERROR($J$19*3600/(HOUR(#REF!)*3600+MINUTE(#REF!)*60+SECOND(#REF!)),"")</f>
        <v/>
      </c>
      <c r="K47" s="108"/>
      <c r="L47" s="64"/>
    </row>
    <row r="48" spans="1:12" x14ac:dyDescent="0.25">
      <c r="A48" s="86">
        <f>A47</f>
        <v>7</v>
      </c>
      <c r="B48" s="47">
        <v>72</v>
      </c>
      <c r="C48" s="102">
        <v>10104617817</v>
      </c>
      <c r="D48" s="103" t="s">
        <v>97</v>
      </c>
      <c r="E48" s="104">
        <v>39203</v>
      </c>
      <c r="F48" s="105" t="s">
        <v>23</v>
      </c>
      <c r="G48" s="109" t="s">
        <v>98</v>
      </c>
      <c r="H48" s="89">
        <f>H47</f>
        <v>2.930787037037037E-2</v>
      </c>
      <c r="I48" s="89">
        <f>I47</f>
        <v>2.7650462962962967E-3</v>
      </c>
      <c r="J48" s="99" t="str">
        <f>J47</f>
        <v/>
      </c>
      <c r="K48" s="127"/>
      <c r="L48" s="64"/>
    </row>
    <row r="49" spans="1:12" x14ac:dyDescent="0.25">
      <c r="A49" s="86">
        <f>A47</f>
        <v>7</v>
      </c>
      <c r="B49" s="48">
        <v>132</v>
      </c>
      <c r="C49" s="102">
        <v>10115078760</v>
      </c>
      <c r="D49" s="103" t="s">
        <v>99</v>
      </c>
      <c r="E49" s="104">
        <v>39380</v>
      </c>
      <c r="F49" s="105" t="s">
        <v>23</v>
      </c>
      <c r="G49" s="109" t="s">
        <v>98</v>
      </c>
      <c r="H49" s="89">
        <f>H47</f>
        <v>2.930787037037037E-2</v>
      </c>
      <c r="I49" s="89">
        <f>I47</f>
        <v>2.7650462962962967E-3</v>
      </c>
      <c r="J49" s="99" t="str">
        <f>J47</f>
        <v/>
      </c>
      <c r="K49" s="127"/>
      <c r="L49" s="64"/>
    </row>
    <row r="50" spans="1:12" ht="14.4" thickBot="1" x14ac:dyDescent="0.3">
      <c r="A50" s="92">
        <f>A47</f>
        <v>7</v>
      </c>
      <c r="B50" s="93">
        <v>133</v>
      </c>
      <c r="C50" s="110">
        <v>10104689858</v>
      </c>
      <c r="D50" s="111" t="s">
        <v>100</v>
      </c>
      <c r="E50" s="112">
        <v>39216</v>
      </c>
      <c r="F50" s="113" t="s">
        <v>23</v>
      </c>
      <c r="G50" s="114" t="s">
        <v>98</v>
      </c>
      <c r="H50" s="129">
        <f>H47</f>
        <v>2.930787037037037E-2</v>
      </c>
      <c r="I50" s="129">
        <f>I47</f>
        <v>2.7650462962962967E-3</v>
      </c>
      <c r="J50" s="100" t="str">
        <f>J47</f>
        <v/>
      </c>
      <c r="K50" s="128"/>
      <c r="L50" s="98"/>
    </row>
    <row r="51" spans="1:12" x14ac:dyDescent="0.25">
      <c r="A51" s="101">
        <v>8</v>
      </c>
      <c r="B51" s="102">
        <v>56</v>
      </c>
      <c r="C51" s="52">
        <v>10096563682</v>
      </c>
      <c r="D51" s="53" t="s">
        <v>101</v>
      </c>
      <c r="E51" s="78">
        <v>38570</v>
      </c>
      <c r="F51" s="83" t="s">
        <v>23</v>
      </c>
      <c r="G51" s="106" t="s">
        <v>102</v>
      </c>
      <c r="H51" s="200">
        <v>2.9847222222222219E-2</v>
      </c>
      <c r="I51" s="80">
        <f>H51-$H$23</f>
        <v>3.3043981481481466E-3</v>
      </c>
      <c r="J51" s="115" t="str">
        <f>IFERROR($J$19*3600/(HOUR(#REF!)*3600+MINUTE(#REF!)*60+SECOND(#REF!)),"")</f>
        <v/>
      </c>
      <c r="K51" s="108"/>
      <c r="L51" s="64"/>
    </row>
    <row r="52" spans="1:12" x14ac:dyDescent="0.25">
      <c r="A52" s="86">
        <f>A51</f>
        <v>8</v>
      </c>
      <c r="B52" s="47">
        <v>57</v>
      </c>
      <c r="C52" s="102">
        <v>10094522642</v>
      </c>
      <c r="D52" s="103" t="s">
        <v>103</v>
      </c>
      <c r="E52" s="104">
        <v>38898</v>
      </c>
      <c r="F52" s="105" t="s">
        <v>23</v>
      </c>
      <c r="G52" s="109" t="s">
        <v>102</v>
      </c>
      <c r="H52" s="89">
        <f>H51</f>
        <v>2.9847222222222219E-2</v>
      </c>
      <c r="I52" s="89">
        <f>I51</f>
        <v>3.3043981481481466E-3</v>
      </c>
      <c r="J52" s="99" t="str">
        <f>J51</f>
        <v/>
      </c>
      <c r="K52" s="127"/>
      <c r="L52" s="64"/>
    </row>
    <row r="53" spans="1:12" x14ac:dyDescent="0.25">
      <c r="A53" s="86">
        <f>A51</f>
        <v>8</v>
      </c>
      <c r="B53" s="48">
        <v>59</v>
      </c>
      <c r="C53" s="102">
        <v>10104984595</v>
      </c>
      <c r="D53" s="103" t="s">
        <v>104</v>
      </c>
      <c r="E53" s="104">
        <v>38614</v>
      </c>
      <c r="F53" s="105" t="s">
        <v>23</v>
      </c>
      <c r="G53" s="109" t="s">
        <v>102</v>
      </c>
      <c r="H53" s="89">
        <f>H51</f>
        <v>2.9847222222222219E-2</v>
      </c>
      <c r="I53" s="89">
        <f>I51</f>
        <v>3.3043981481481466E-3</v>
      </c>
      <c r="J53" s="99" t="str">
        <f>J51</f>
        <v/>
      </c>
      <c r="K53" s="127"/>
      <c r="L53" s="64"/>
    </row>
    <row r="54" spans="1:12" ht="14.4" thickBot="1" x14ac:dyDescent="0.3">
      <c r="A54" s="92">
        <f>A51</f>
        <v>8</v>
      </c>
      <c r="B54" s="93">
        <v>60</v>
      </c>
      <c r="C54" s="110">
        <v>10113101576</v>
      </c>
      <c r="D54" s="111" t="s">
        <v>105</v>
      </c>
      <c r="E54" s="112">
        <v>38911</v>
      </c>
      <c r="F54" s="113" t="s">
        <v>27</v>
      </c>
      <c r="G54" s="114" t="s">
        <v>102</v>
      </c>
      <c r="H54" s="129">
        <f>H51</f>
        <v>2.9847222222222219E-2</v>
      </c>
      <c r="I54" s="129">
        <f>I51</f>
        <v>3.3043981481481466E-3</v>
      </c>
      <c r="J54" s="100" t="str">
        <f>J51</f>
        <v/>
      </c>
      <c r="K54" s="128"/>
      <c r="L54" s="98"/>
    </row>
    <row r="55" spans="1:12" x14ac:dyDescent="0.25">
      <c r="A55" s="101">
        <v>9</v>
      </c>
      <c r="B55" s="102">
        <v>127</v>
      </c>
      <c r="C55" s="52">
        <v>10077687078</v>
      </c>
      <c r="D55" s="53" t="s">
        <v>106</v>
      </c>
      <c r="E55" s="78">
        <v>38562</v>
      </c>
      <c r="F55" s="83" t="s">
        <v>23</v>
      </c>
      <c r="G55" s="106" t="s">
        <v>107</v>
      </c>
      <c r="H55" s="200">
        <v>3.1341435185185187E-2</v>
      </c>
      <c r="I55" s="80">
        <f>H55-$H$23</f>
        <v>4.7986111111111146E-3</v>
      </c>
      <c r="J55" s="115"/>
      <c r="K55" s="108"/>
      <c r="L55" s="64"/>
    </row>
    <row r="56" spans="1:12" x14ac:dyDescent="0.25">
      <c r="A56" s="86">
        <f>A55</f>
        <v>9</v>
      </c>
      <c r="B56" s="47">
        <v>129</v>
      </c>
      <c r="C56" s="102">
        <v>10089944646</v>
      </c>
      <c r="D56" s="103" t="s">
        <v>108</v>
      </c>
      <c r="E56" s="104">
        <v>39043</v>
      </c>
      <c r="F56" s="105" t="s">
        <v>27</v>
      </c>
      <c r="G56" s="109" t="s">
        <v>107</v>
      </c>
      <c r="H56" s="89">
        <f>H55</f>
        <v>3.1341435185185187E-2</v>
      </c>
      <c r="I56" s="89"/>
      <c r="J56" s="99"/>
      <c r="K56" s="127"/>
      <c r="L56" s="64"/>
    </row>
    <row r="57" spans="1:12" x14ac:dyDescent="0.25">
      <c r="A57" s="86">
        <f>A55</f>
        <v>9</v>
      </c>
      <c r="B57" s="48">
        <v>130</v>
      </c>
      <c r="C57" s="102">
        <v>10090423279</v>
      </c>
      <c r="D57" s="103" t="s">
        <v>109</v>
      </c>
      <c r="E57" s="104">
        <v>38807</v>
      </c>
      <c r="F57" s="105" t="s">
        <v>23</v>
      </c>
      <c r="G57" s="109" t="s">
        <v>107</v>
      </c>
      <c r="H57" s="89">
        <f>H55</f>
        <v>3.1341435185185187E-2</v>
      </c>
      <c r="I57" s="89"/>
      <c r="J57" s="99"/>
      <c r="K57" s="127"/>
      <c r="L57" s="64"/>
    </row>
    <row r="58" spans="1:12" ht="14.4" thickBot="1" x14ac:dyDescent="0.3">
      <c r="A58" s="92">
        <f>A55</f>
        <v>9</v>
      </c>
      <c r="B58" s="93">
        <v>131</v>
      </c>
      <c r="C58" s="110">
        <v>10090420754</v>
      </c>
      <c r="D58" s="111" t="s">
        <v>110</v>
      </c>
      <c r="E58" s="112">
        <v>38805</v>
      </c>
      <c r="F58" s="113" t="s">
        <v>27</v>
      </c>
      <c r="G58" s="114" t="s">
        <v>107</v>
      </c>
      <c r="H58" s="129">
        <f>H55</f>
        <v>3.1341435185185187E-2</v>
      </c>
      <c r="I58" s="129"/>
      <c r="J58" s="100"/>
      <c r="K58" s="128"/>
      <c r="L58" s="98"/>
    </row>
    <row r="59" spans="1:12" x14ac:dyDescent="0.25">
      <c r="A59" s="116">
        <v>10</v>
      </c>
      <c r="B59" s="52">
        <v>122</v>
      </c>
      <c r="C59" s="52">
        <v>10116168291</v>
      </c>
      <c r="D59" s="53" t="s">
        <v>111</v>
      </c>
      <c r="E59" s="78">
        <v>38788</v>
      </c>
      <c r="F59" s="83" t="s">
        <v>23</v>
      </c>
      <c r="G59" s="117" t="s">
        <v>112</v>
      </c>
      <c r="H59" s="201">
        <v>3.2033564814814813E-2</v>
      </c>
      <c r="I59" s="80">
        <f>H59-$H$23</f>
        <v>5.4907407407407405E-3</v>
      </c>
      <c r="J59" s="118" t="str">
        <f>IFERROR($J$19*3600/(HOUR(#REF!)*3600+MINUTE(#REF!)*60+SECOND(#REF!)),"")</f>
        <v/>
      </c>
      <c r="K59" s="119"/>
      <c r="L59" s="63"/>
    </row>
    <row r="60" spans="1:12" x14ac:dyDescent="0.25">
      <c r="A60" s="86">
        <f>A59</f>
        <v>10</v>
      </c>
      <c r="B60" s="47">
        <v>49</v>
      </c>
      <c r="C60" s="102">
        <v>10116255086</v>
      </c>
      <c r="D60" s="103" t="s">
        <v>113</v>
      </c>
      <c r="E60" s="104">
        <v>39419</v>
      </c>
      <c r="F60" s="105" t="s">
        <v>23</v>
      </c>
      <c r="G60" s="109" t="s">
        <v>112</v>
      </c>
      <c r="H60" s="89">
        <f>H59</f>
        <v>3.2033564814814813E-2</v>
      </c>
      <c r="I60" s="89">
        <f>I59</f>
        <v>5.4907407407407405E-3</v>
      </c>
      <c r="J60" s="99" t="str">
        <f>J59</f>
        <v/>
      </c>
      <c r="K60" s="91"/>
      <c r="L60" s="64"/>
    </row>
    <row r="61" spans="1:12" x14ac:dyDescent="0.25">
      <c r="A61" s="86">
        <f>A59</f>
        <v>10</v>
      </c>
      <c r="B61" s="48">
        <v>50</v>
      </c>
      <c r="C61" s="102">
        <v>10113788256</v>
      </c>
      <c r="D61" s="103" t="s">
        <v>114</v>
      </c>
      <c r="E61" s="104">
        <v>39217</v>
      </c>
      <c r="F61" s="105" t="s">
        <v>23</v>
      </c>
      <c r="G61" s="109" t="s">
        <v>112</v>
      </c>
      <c r="H61" s="89">
        <f>H59</f>
        <v>3.2033564814814813E-2</v>
      </c>
      <c r="I61" s="89">
        <f>I59</f>
        <v>5.4907407407407405E-3</v>
      </c>
      <c r="J61" s="99" t="str">
        <f>J59</f>
        <v/>
      </c>
      <c r="K61" s="91"/>
      <c r="L61" s="64"/>
    </row>
    <row r="62" spans="1:12" ht="14.4" thickBot="1" x14ac:dyDescent="0.3">
      <c r="A62" s="120">
        <f>A59</f>
        <v>10</v>
      </c>
      <c r="B62" s="69">
        <v>51</v>
      </c>
      <c r="C62" s="121">
        <v>10113021451</v>
      </c>
      <c r="D62" s="122" t="s">
        <v>115</v>
      </c>
      <c r="E62" s="123">
        <v>39339</v>
      </c>
      <c r="F62" s="124" t="s">
        <v>23</v>
      </c>
      <c r="G62" s="125" t="s">
        <v>112</v>
      </c>
      <c r="H62" s="202">
        <f>H59</f>
        <v>3.2033564814814813E-2</v>
      </c>
      <c r="I62" s="202">
        <f>I59</f>
        <v>5.4907407407407405E-3</v>
      </c>
      <c r="J62" s="203" t="str">
        <f>J59</f>
        <v/>
      </c>
      <c r="K62" s="126"/>
      <c r="L62" s="70"/>
    </row>
    <row r="63" spans="1:12" ht="6.75" customHeight="1" thickTop="1" thickBot="1" x14ac:dyDescent="0.35">
      <c r="A63" s="26"/>
      <c r="B63" s="27"/>
      <c r="C63" s="27"/>
      <c r="D63" s="1"/>
      <c r="E63" s="28"/>
      <c r="F63" s="17"/>
      <c r="G63" s="17"/>
      <c r="H63" s="17"/>
      <c r="I63" s="29"/>
      <c r="J63" s="30"/>
      <c r="K63" s="29"/>
      <c r="L63" s="29"/>
    </row>
    <row r="64" spans="1:12" ht="15" thickTop="1" x14ac:dyDescent="0.25">
      <c r="A64" s="189" t="s">
        <v>4</v>
      </c>
      <c r="B64" s="179"/>
      <c r="C64" s="179"/>
      <c r="D64" s="179"/>
      <c r="E64" s="68"/>
      <c r="F64" s="68"/>
      <c r="G64" s="179" t="s">
        <v>35</v>
      </c>
      <c r="H64" s="179"/>
      <c r="I64" s="179"/>
      <c r="J64" s="179"/>
      <c r="K64" s="179"/>
      <c r="L64" s="180"/>
    </row>
    <row r="65" spans="1:12" x14ac:dyDescent="0.25">
      <c r="A65" s="183" t="s">
        <v>63</v>
      </c>
      <c r="B65" s="184"/>
      <c r="C65" s="184"/>
      <c r="D65" s="185"/>
      <c r="E65" s="2"/>
      <c r="F65" s="56"/>
      <c r="G65" s="31" t="s">
        <v>24</v>
      </c>
      <c r="H65" s="66">
        <v>9</v>
      </c>
      <c r="I65" s="32"/>
      <c r="J65" s="33"/>
      <c r="K65" s="59" t="s">
        <v>22</v>
      </c>
      <c r="L65" s="60">
        <f>COUNTIF(F23:F62,"ЗМС")</f>
        <v>0</v>
      </c>
    </row>
    <row r="66" spans="1:12" x14ac:dyDescent="0.25">
      <c r="A66" s="183" t="s">
        <v>64</v>
      </c>
      <c r="B66" s="184"/>
      <c r="C66" s="184"/>
      <c r="D66" s="185"/>
      <c r="E66" s="2"/>
      <c r="F66" s="57"/>
      <c r="G66" s="35" t="s">
        <v>28</v>
      </c>
      <c r="H66" s="65">
        <v>10</v>
      </c>
      <c r="I66" s="71"/>
      <c r="J66" s="36"/>
      <c r="K66" s="59" t="s">
        <v>16</v>
      </c>
      <c r="L66" s="60">
        <f>COUNTIF(F23:F62,"МСМК")</f>
        <v>0</v>
      </c>
    </row>
    <row r="67" spans="1:12" x14ac:dyDescent="0.25">
      <c r="A67" s="183" t="s">
        <v>65</v>
      </c>
      <c r="B67" s="184"/>
      <c r="C67" s="184"/>
      <c r="D67" s="185"/>
      <c r="E67" s="2"/>
      <c r="F67" s="57"/>
      <c r="G67" s="35" t="s">
        <v>29</v>
      </c>
      <c r="H67" s="65">
        <v>9</v>
      </c>
      <c r="I67" s="71"/>
      <c r="J67" s="36"/>
      <c r="K67" s="59" t="s">
        <v>19</v>
      </c>
      <c r="L67" s="60">
        <f>COUNTIF(F23:F62,"МС")</f>
        <v>7</v>
      </c>
    </row>
    <row r="68" spans="1:12" x14ac:dyDescent="0.25">
      <c r="A68" s="183" t="s">
        <v>48</v>
      </c>
      <c r="B68" s="184"/>
      <c r="C68" s="184"/>
      <c r="D68" s="185"/>
      <c r="E68" s="2"/>
      <c r="F68" s="57"/>
      <c r="G68" s="35" t="s">
        <v>30</v>
      </c>
      <c r="H68" s="66">
        <v>10</v>
      </c>
      <c r="I68" s="71"/>
      <c r="J68" s="36"/>
      <c r="K68" s="59" t="s">
        <v>23</v>
      </c>
      <c r="L68" s="60">
        <f>COUNTIF(F23:F62,"КМС")</f>
        <v>23</v>
      </c>
    </row>
    <row r="69" spans="1:12" x14ac:dyDescent="0.25">
      <c r="A69" s="186"/>
      <c r="B69" s="187"/>
      <c r="C69" s="187"/>
      <c r="D69" s="188"/>
      <c r="E69" s="2"/>
      <c r="F69" s="57"/>
      <c r="G69" s="35" t="s">
        <v>31</v>
      </c>
      <c r="H69" s="66">
        <v>0</v>
      </c>
      <c r="I69" s="71"/>
      <c r="J69" s="36"/>
      <c r="K69" s="59" t="s">
        <v>27</v>
      </c>
      <c r="L69" s="60">
        <f>COUNTIF(F23:F62,"1 СР")</f>
        <v>10</v>
      </c>
    </row>
    <row r="70" spans="1:12" x14ac:dyDescent="0.25">
      <c r="A70" s="73"/>
      <c r="B70" s="74"/>
      <c r="C70" s="74"/>
      <c r="D70" s="75"/>
      <c r="E70" s="2"/>
      <c r="F70" s="57"/>
      <c r="G70" s="59" t="s">
        <v>40</v>
      </c>
      <c r="H70" s="67">
        <v>0</v>
      </c>
      <c r="I70" s="71"/>
      <c r="J70" s="36"/>
      <c r="K70" s="61" t="s">
        <v>38</v>
      </c>
      <c r="L70" s="60">
        <f>COUNTIF(F23:F62,"2 СР")</f>
        <v>0</v>
      </c>
    </row>
    <row r="71" spans="1:12" x14ac:dyDescent="0.25">
      <c r="A71" s="186"/>
      <c r="B71" s="187"/>
      <c r="C71" s="187"/>
      <c r="D71" s="188"/>
      <c r="E71" s="2"/>
      <c r="F71" s="57"/>
      <c r="G71" s="35" t="s">
        <v>32</v>
      </c>
      <c r="H71" s="66">
        <v>0</v>
      </c>
      <c r="I71" s="71"/>
      <c r="J71" s="36"/>
      <c r="K71" s="61" t="s">
        <v>39</v>
      </c>
      <c r="L71" s="60">
        <f>COUNTIF(F23:F62,"3 СР")</f>
        <v>0</v>
      </c>
    </row>
    <row r="72" spans="1:12" x14ac:dyDescent="0.25">
      <c r="A72" s="186"/>
      <c r="B72" s="187"/>
      <c r="C72" s="187"/>
      <c r="D72" s="188"/>
      <c r="E72" s="37"/>
      <c r="F72" s="58"/>
      <c r="G72" s="35" t="s">
        <v>33</v>
      </c>
      <c r="H72" s="66">
        <v>0</v>
      </c>
      <c r="I72" s="38"/>
      <c r="J72" s="39"/>
      <c r="K72" s="34"/>
      <c r="L72" s="50"/>
    </row>
    <row r="73" spans="1:12" ht="9.75" customHeight="1" x14ac:dyDescent="0.25">
      <c r="A73" s="40"/>
      <c r="L73" s="42"/>
    </row>
    <row r="74" spans="1:12" ht="15.6" x14ac:dyDescent="0.25">
      <c r="A74" s="181" t="s">
        <v>2</v>
      </c>
      <c r="B74" s="182"/>
      <c r="C74" s="182"/>
      <c r="D74" s="190" t="s">
        <v>8</v>
      </c>
      <c r="E74" s="190"/>
      <c r="F74" s="190"/>
      <c r="G74" s="182" t="s">
        <v>3</v>
      </c>
      <c r="H74" s="182"/>
      <c r="I74" s="182"/>
      <c r="J74" s="192" t="s">
        <v>43</v>
      </c>
      <c r="K74" s="192"/>
      <c r="L74" s="193"/>
    </row>
    <row r="75" spans="1:12" x14ac:dyDescent="0.25">
      <c r="A75" s="40"/>
      <c r="B75" s="2"/>
      <c r="C75" s="2"/>
      <c r="E75" s="2"/>
      <c r="F75" s="32"/>
      <c r="G75" s="32"/>
      <c r="H75" s="32"/>
      <c r="I75" s="32"/>
      <c r="J75" s="32"/>
      <c r="K75" s="32"/>
      <c r="L75" s="45"/>
    </row>
    <row r="76" spans="1:12" x14ac:dyDescent="0.25">
      <c r="A76" s="43"/>
      <c r="D76" s="77"/>
      <c r="E76" s="72"/>
      <c r="F76" s="77"/>
      <c r="G76" s="77"/>
      <c r="H76" s="77"/>
      <c r="I76" s="77"/>
      <c r="J76" s="77"/>
      <c r="K76" s="77"/>
      <c r="L76" s="44"/>
    </row>
    <row r="77" spans="1:12" x14ac:dyDescent="0.25">
      <c r="A77" s="43"/>
      <c r="D77" s="77"/>
      <c r="E77" s="72"/>
      <c r="F77" s="77"/>
      <c r="G77" s="77"/>
      <c r="H77" s="77"/>
      <c r="I77" s="77"/>
      <c r="J77" s="77"/>
      <c r="K77" s="77"/>
      <c r="L77" s="44"/>
    </row>
    <row r="78" spans="1:12" x14ac:dyDescent="0.25">
      <c r="A78" s="43"/>
      <c r="D78" s="77"/>
      <c r="E78" s="72"/>
      <c r="F78" s="77"/>
      <c r="G78" s="77"/>
      <c r="H78" s="77"/>
      <c r="I78" s="77"/>
      <c r="J78" s="77"/>
      <c r="K78" s="77"/>
      <c r="L78" s="44"/>
    </row>
    <row r="79" spans="1:12" x14ac:dyDescent="0.25">
      <c r="A79" s="43"/>
      <c r="D79" s="77"/>
      <c r="E79" s="72"/>
      <c r="F79" s="77"/>
      <c r="G79" s="77"/>
      <c r="H79" s="77"/>
      <c r="I79" s="77"/>
      <c r="J79" s="77"/>
      <c r="K79" s="77"/>
      <c r="L79" s="44"/>
    </row>
    <row r="80" spans="1:12" ht="14.4" thickBot="1" x14ac:dyDescent="0.3">
      <c r="A80" s="177" t="s">
        <v>34</v>
      </c>
      <c r="B80" s="178"/>
      <c r="C80" s="178"/>
      <c r="D80" s="178" t="str">
        <f>G17</f>
        <v>Барканова М.В. (ВК, Великие Луки)</v>
      </c>
      <c r="E80" s="178"/>
      <c r="F80" s="178"/>
      <c r="G80" s="178" t="str">
        <f>G18</f>
        <v>Мухамадеева Н.С. (1К., Республика Башкортостан)</v>
      </c>
      <c r="H80" s="178"/>
      <c r="I80" s="178"/>
      <c r="J80" s="194" t="str">
        <f>G19</f>
        <v>Добреньков В.В.(ВК, Самарская область)</v>
      </c>
      <c r="K80" s="194"/>
      <c r="L80" s="195"/>
    </row>
    <row r="81" spans="1:26" s="16" customFormat="1" ht="14.4" thickTop="1" x14ac:dyDescent="0.25">
      <c r="A81" s="2"/>
      <c r="B81" s="77"/>
      <c r="C81" s="77"/>
      <c r="D81" s="2"/>
      <c r="F81" s="2"/>
      <c r="G81" s="2"/>
      <c r="H81" s="2"/>
      <c r="I81" s="2"/>
      <c r="J81" s="4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</sheetData>
  <mergeCells count="46">
    <mergeCell ref="A74:C74"/>
    <mergeCell ref="D74:F74"/>
    <mergeCell ref="G74:I74"/>
    <mergeCell ref="J74:L74"/>
    <mergeCell ref="A80:C80"/>
    <mergeCell ref="D80:F80"/>
    <mergeCell ref="G80:I80"/>
    <mergeCell ref="J80:L80"/>
    <mergeCell ref="L21:L22"/>
    <mergeCell ref="A64:D64"/>
    <mergeCell ref="G64:L64"/>
    <mergeCell ref="A65:D65"/>
    <mergeCell ref="H21:H22"/>
    <mergeCell ref="A21:A22"/>
    <mergeCell ref="B21:B22"/>
    <mergeCell ref="F21:F22"/>
    <mergeCell ref="G21:G22"/>
    <mergeCell ref="A72:D72"/>
    <mergeCell ref="J21:J22"/>
    <mergeCell ref="K21:K22"/>
    <mergeCell ref="A66:D66"/>
    <mergeCell ref="A67:D67"/>
    <mergeCell ref="A68:D68"/>
    <mergeCell ref="A69:D69"/>
    <mergeCell ref="A71:D71"/>
    <mergeCell ref="I21:I22"/>
    <mergeCell ref="A7:L7"/>
    <mergeCell ref="A8:L8"/>
    <mergeCell ref="A9:L9"/>
    <mergeCell ref="A10:L10"/>
    <mergeCell ref="A11:L11"/>
    <mergeCell ref="A12:L12"/>
    <mergeCell ref="A13:D13"/>
    <mergeCell ref="A14:D14"/>
    <mergeCell ref="A15:G15"/>
    <mergeCell ref="H16:L16"/>
    <mergeCell ref="H15:L15"/>
    <mergeCell ref="C21:C22"/>
    <mergeCell ref="D21:D22"/>
    <mergeCell ref="E21:E22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командная гонка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2021-07-08T19:50:12Z</cp:lastPrinted>
  <dcterms:created xsi:type="dcterms:W3CDTF">1996-10-08T23:32:33Z</dcterms:created>
  <dcterms:modified xsi:type="dcterms:W3CDTF">2023-08-14T11:20:17Z</dcterms:modified>
</cp:coreProperties>
</file>