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Протоколы 2023\Шоссе 2023\"/>
    </mc:Choice>
  </mc:AlternateContent>
  <xr:revisionPtr revIDLastSave="0" documentId="13_ncr:1_{3AE1301D-1009-4694-A3C7-C3A98A902E2D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критериум" sheetId="10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100" l="1"/>
  <c r="R35" i="100"/>
  <c r="V46" i="100" l="1"/>
  <c r="T52" i="100"/>
  <c r="T51" i="100"/>
  <c r="T50" i="100"/>
  <c r="T49" i="100"/>
  <c r="R24" i="100"/>
  <c r="R25" i="100"/>
  <c r="R26" i="100"/>
  <c r="R27" i="100"/>
  <c r="R28" i="100"/>
  <c r="R29" i="100"/>
  <c r="R30" i="100"/>
  <c r="R34" i="100"/>
  <c r="A60" i="100"/>
  <c r="S60" i="100"/>
  <c r="F60" i="100"/>
  <c r="V52" i="100"/>
  <c r="V51" i="100"/>
  <c r="V50" i="100"/>
  <c r="V49" i="100"/>
  <c r="V48" i="100"/>
  <c r="V47" i="100"/>
  <c r="T48" i="100" l="1"/>
  <c r="T47" i="100" s="1"/>
</calcChain>
</file>

<file path=xl/sharedStrings.xml><?xml version="1.0" encoding="utf-8"?>
<sst xmlns="http://schemas.openxmlformats.org/spreadsheetml/2006/main" count="141" uniqueCount="95">
  <si>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</si>
  <si>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</si>
  <si>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</si>
  <si>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</si>
  <si>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</si>
  <si>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</si>
  <si>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</si>
  <si>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</si>
  <si>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</si>
  <si>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</si>
  <si>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</si>
  <si>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</si>
  <si>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</si>
  <si>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</si>
  <si>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</si>
  <si>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</si>
  <si>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</si>
  <si>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</si>
  <si>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</si>
  <si>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</si>
  <si>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</si>
  <si>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</si>
  <si>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</si>
  <si>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</si>
  <si>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</si>
  <si>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</si>
  <si>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</si>
  <si>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</si>
  <si>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</si>
  <si>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</si>
  <si>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</si>
  <si>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</si>
  <si>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</si>
  <si>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</si>
  <si>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</si>
  <si>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</si>
  <si>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</si>
  <si>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 СР</t>
  </si>
  <si>
    <t>2 СР</t>
  </si>
  <si>
    <t/>
  </si>
  <si>
    <t>3 СР</t>
  </si>
  <si>
    <t>шоссе - критериум 20-40 км</t>
  </si>
  <si>
    <t>№ ВРВС: 0080721811С</t>
  </si>
  <si>
    <t>ОЧКИ НА ПРОМЕЖУТОЧНЫХ ФИНИШАХ</t>
  </si>
  <si>
    <t>РЕЗУЛЬТАТ очки</t>
  </si>
  <si>
    <t>Место на основном финише</t>
  </si>
  <si>
    <t>Доп. Инфо</t>
  </si>
  <si>
    <t>Москва</t>
  </si>
  <si>
    <t>СУДЬЯ НА ФИНИШЕ</t>
  </si>
  <si>
    <t>НФ</t>
  </si>
  <si>
    <t>Министерство спорта Кабардино‐Балкарской Республики</t>
  </si>
  <si>
    <t>Федерации велосипедного спорта Кабардино‐Балкарской Республики</t>
  </si>
  <si>
    <t>ПЕРВЕНСТВО РОССИИ</t>
  </si>
  <si>
    <t>Юниоры 17-18 лет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</si>
  <si>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Нальчик, г. Прохладный</t>
    </r>
  </si>
  <si>
    <t>ДАТА ПРОВЕДЕНИЯ: 18 августа 2023 года</t>
  </si>
  <si>
    <t>НАЧАЛО ГОНКИ: 12ч 30м</t>
  </si>
  <si>
    <t>ОКОНЧАНИЕ ГОНКИ: 13ч 16м</t>
  </si>
  <si>
    <t>№ ЕКП 2023: 31266</t>
  </si>
  <si>
    <t>Попова Е.В. (ВК, Воронежская область)</t>
  </si>
  <si>
    <t>Азаров С.Н. (ВК, Санкт‐Петербург)</t>
  </si>
  <si>
    <t>Шатрыгина Е.В. (ВК, Свердловская область)</t>
  </si>
  <si>
    <t>НАЗВАНИЕ ТРАССЫ / РЕГ. НОМЕР: Больничный переулок, пер. Мостовой, ул. Ленина</t>
  </si>
  <si>
    <t>1,6 км/20</t>
  </si>
  <si>
    <t>Температура: +34</t>
  </si>
  <si>
    <t>Влажность: 30%</t>
  </si>
  <si>
    <t>Осадки: солнечно</t>
  </si>
  <si>
    <t>Ветер: 1 м/с в</t>
  </si>
  <si>
    <t>ЖОГЛО Ефим</t>
  </si>
  <si>
    <t>Санкт‐Петербург</t>
  </si>
  <si>
    <t>ПЕРЕПЕЛИЦА Вадим</t>
  </si>
  <si>
    <t>Краснодарский край</t>
  </si>
  <si>
    <t>НИКОНОВ Александр</t>
  </si>
  <si>
    <t>КИРСАНОВ Алексей</t>
  </si>
  <si>
    <t>КОРМЩИКОВ Иван</t>
  </si>
  <si>
    <t>Кировская область</t>
  </si>
  <si>
    <t>СОЗИНОВ Владислав</t>
  </si>
  <si>
    <t>АХУНОВ Дамир</t>
  </si>
  <si>
    <t>Свердловская область</t>
  </si>
  <si>
    <t>ИВАНКОВ Ян</t>
  </si>
  <si>
    <t>Республика Крым</t>
  </si>
  <si>
    <t>ЗОТОВ Арсентий</t>
  </si>
  <si>
    <t>Самарская область</t>
  </si>
  <si>
    <t>ТРИФОНОВ Кирилл</t>
  </si>
  <si>
    <t>ШМАТОВ Никита</t>
  </si>
  <si>
    <t>ВОДОПЬЯНОВ Александр</t>
  </si>
  <si>
    <t>БОНДАРЕНКО Мирон</t>
  </si>
  <si>
    <t>ГРЕБЕНЮКОВ Никита</t>
  </si>
  <si>
    <t>ХОВМЕНЕЦ Михаил</t>
  </si>
  <si>
    <t>МИТЮКОВ Ярослав</t>
  </si>
  <si>
    <t>ЗЕМЛЯНОЙ Денис</t>
  </si>
  <si>
    <t>КЛЕТУШКИН Игорь</t>
  </si>
  <si>
    <t>МАМУЛИН Дмитрий</t>
  </si>
  <si>
    <t>МЫЦОВ Данила</t>
  </si>
  <si>
    <t>АХУНОВ Эльдар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</si>
</sst>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1" fillId="0" borderId="0"/>
  </cellStyleXfs>
  <cellXfs count="1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14" fontId="14" fillId="0" borderId="2" xfId="0" applyNumberFormat="1" applyFont="1" applyBorder="1" applyAlignment="1">
      <alignment horizontal="left"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horizontal="left" vertical="center"/>
    </xf>
    <xf numFmtId="14" fontId="14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horizontal="right" vertical="center"/>
    </xf>
    <xf numFmtId="14" fontId="14" fillId="0" borderId="5" xfId="0" applyNumberFormat="1" applyFont="1" applyBorder="1" applyAlignment="1">
      <alignment horizontal="right" vertical="center"/>
    </xf>
    <xf numFmtId="0" fontId="13" fillId="0" borderId="18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14" fontId="14" fillId="0" borderId="19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vertical="center"/>
    </xf>
    <xf numFmtId="49" fontId="14" fillId="0" borderId="20" xfId="0" applyNumberFormat="1" applyFont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3" borderId="1" xfId="3" applyFont="1" applyFill="1" applyBorder="1" applyAlignment="1">
      <alignment horizontal="center" vertical="center" wrapText="1"/>
    </xf>
    <xf numFmtId="0" fontId="20" fillId="0" borderId="1" xfId="8" applyFont="1" applyBorder="1" applyAlignment="1">
      <alignment vertical="center" wrapText="1"/>
    </xf>
    <xf numFmtId="1" fontId="20" fillId="0" borderId="1" xfId="9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20" fillId="0" borderId="1" xfId="9" applyFont="1" applyBorder="1" applyAlignment="1">
      <alignment vertical="center" wrapText="1"/>
    </xf>
    <xf numFmtId="0" fontId="17" fillId="0" borderId="32" xfId="0" applyFont="1" applyBorder="1" applyAlignment="1">
      <alignment horizontal="center" vertical="center"/>
    </xf>
    <xf numFmtId="0" fontId="17" fillId="3" borderId="34" xfId="3" applyFont="1" applyFill="1" applyBorder="1" applyAlignment="1">
      <alignment horizontal="center" vertical="center" wrapText="1"/>
    </xf>
    <xf numFmtId="0" fontId="20" fillId="0" borderId="34" xfId="8" applyFont="1" applyBorder="1" applyAlignment="1">
      <alignment vertical="center" wrapText="1"/>
    </xf>
    <xf numFmtId="1" fontId="20" fillId="0" borderId="34" xfId="9" applyNumberFormat="1" applyFont="1" applyBorder="1" applyAlignment="1">
      <alignment horizontal="center" vertical="center" wrapText="1"/>
    </xf>
    <xf numFmtId="1" fontId="17" fillId="0" borderId="34" xfId="0" applyNumberFormat="1" applyFont="1" applyBorder="1" applyAlignment="1">
      <alignment horizontal="center" vertical="center" wrapText="1"/>
    </xf>
    <xf numFmtId="0" fontId="20" fillId="0" borderId="34" xfId="9" applyFont="1" applyBorder="1" applyAlignment="1">
      <alignment vertical="center" wrapText="1"/>
    </xf>
    <xf numFmtId="0" fontId="17" fillId="0" borderId="35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4" fontId="20" fillId="0" borderId="1" xfId="9" applyNumberFormat="1" applyFont="1" applyBorder="1" applyAlignment="1">
      <alignment horizontal="center" vertical="center" wrapText="1"/>
    </xf>
    <xf numFmtId="14" fontId="20" fillId="0" borderId="34" xfId="9" applyNumberFormat="1" applyFont="1" applyBorder="1" applyAlignment="1">
      <alignment horizontal="center" vertical="center" wrapText="1"/>
    </xf>
    <xf numFmtId="0" fontId="14" fillId="0" borderId="37" xfId="0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7" fillId="2" borderId="21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 5" xfId="10" xr:uid="{00000000-0005-0000-0000-000007000000}"/>
    <cellStyle name="Обычный_ID4938_RS" xfId="8" xr:uid="{00000000-0005-0000-0000-000008000000}"/>
    <cellStyle name="Обычный_ID4938_RS_1" xfId="9" xr:uid="{00000000-0005-0000-0000-000009000000}"/>
    <cellStyle name="Обычный_Стартовый протокол Смирнов_20101106_Results" xfId="3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120952</xdr:rowOff>
    </xdr:from>
    <xdr:to>
      <xdr:col>3</xdr:col>
      <xdr:colOff>193524</xdr:colOff>
      <xdr:row>3</xdr:row>
      <xdr:rowOff>137697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CA457686-6F84-4BEA-B0CC-146B3B310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1" y="120952"/>
          <a:ext cx="2394858" cy="815031"/>
        </a:xfrm>
        <a:prstGeom prst="rect">
          <a:avLst/>
        </a:prstGeom>
      </xdr:spPr>
    </xdr:pic>
    <xdr:clientData/>
  </xdr:twoCellAnchor>
  <xdr:twoCellAnchor editAs="oneCell">
    <xdr:from>
      <xdr:col>21</xdr:col>
      <xdr:colOff>314476</xdr:colOff>
      <xdr:row>0</xdr:row>
      <xdr:rowOff>72571</xdr:rowOff>
    </xdr:from>
    <xdr:to>
      <xdr:col>21</xdr:col>
      <xdr:colOff>1182930</xdr:colOff>
      <xdr:row>3</xdr:row>
      <xdr:rowOff>123815</xdr:rowOff>
    </xdr:to>
    <xdr:pic>
      <xdr:nvPicPr>
        <xdr:cNvPr id="5" name="image2.jpeg">
          <a:extLst>
            <a:ext uri="{FF2B5EF4-FFF2-40B4-BE49-F238E27FC236}">
              <a16:creationId xmlns:a16="http://schemas.microsoft.com/office/drawing/2014/main" id="{FDF8FF1C-ADB9-40D1-BFE5-D753B7DB7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1714" y="72571"/>
          <a:ext cx="868454" cy="84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D4E80-150E-41EF-A9F0-8D86A3C9F6BD}">
  <dimension ref="A1:V77"/>
  <sheetViews>
    <sheetView tabSelected="1" zoomScale="63" zoomScaleNormal="63" workbookViewId="0">
      <selection activeCell="AB9" sqref="AB9"/>
    </sheetView>
  </sheetViews>
  <sheetFormatPr defaultColWidth="9.109375" defaultRowHeight="13.8" x14ac:dyDescent="0.25"/>
  <cols>
    <col min="1" max="1" width="7" style="1" customWidth="1"/>
    <col min="2" max="2" width="7.88671875" style="30" customWidth="1"/>
    <col min="3" max="3" width="18.109375" style="30" customWidth="1"/>
    <col min="4" max="4" width="28.6640625" style="1" customWidth="1"/>
    <col min="5" max="5" width="14.109375" style="29" customWidth="1"/>
    <col min="6" max="6" width="8.88671875" style="1" customWidth="1"/>
    <col min="7" max="7" width="25.6640625" style="1" customWidth="1"/>
    <col min="8" max="17" width="4.109375" style="1" customWidth="1"/>
    <col min="18" max="18" width="11.88671875" style="1" customWidth="1"/>
    <col min="19" max="19" width="19.6640625" style="1" customWidth="1"/>
    <col min="20" max="20" width="7.77734375" style="1" customWidth="1"/>
    <col min="21" max="21" width="13.109375" style="1" customWidth="1"/>
    <col min="22" max="22" width="18.6640625" style="1" customWidth="1"/>
    <col min="23" max="16384" width="9.109375" style="1"/>
  </cols>
  <sheetData>
    <row r="1" spans="1:22" ht="21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21" customHeight="1" x14ac:dyDescent="0.25">
      <c r="A2" s="113" t="s">
        <v>50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2" ht="21" customHeight="1" x14ac:dyDescent="0.25">
      <c r="A3" s="113" t="s">
        <v>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</row>
    <row r="4" spans="1:22" ht="21" customHeight="1" x14ac:dyDescent="0.25">
      <c r="A4" s="113" t="s">
        <v>51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</row>
    <row r="5" spans="1:22" ht="6.6" customHeight="1" x14ac:dyDescent="0.25">
      <c r="A5" s="113" t="s">
        <v>39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</row>
    <row r="6" spans="1:22" s="2" customFormat="1" ht="27.6" customHeight="1" x14ac:dyDescent="0.25">
      <c r="A6" s="114" t="s">
        <v>52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</row>
    <row r="7" spans="1:22" s="2" customFormat="1" ht="18" customHeight="1" x14ac:dyDescent="0.25">
      <c r="A7" s="115" t="s">
        <v>15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</row>
    <row r="8" spans="1:22" s="2" customFormat="1" ht="8.4" customHeight="1" thickBo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</row>
    <row r="9" spans="1:22" ht="24" customHeight="1" thickTop="1" x14ac:dyDescent="0.25">
      <c r="A9" s="116" t="s">
        <v>20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8"/>
    </row>
    <row r="10" spans="1:22" ht="18" customHeight="1" x14ac:dyDescent="0.25">
      <c r="A10" s="119" t="s">
        <v>41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1"/>
    </row>
    <row r="11" spans="1:22" ht="19.5" customHeight="1" x14ac:dyDescent="0.25">
      <c r="A11" s="119" t="s">
        <v>53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1"/>
    </row>
    <row r="12" spans="1:22" ht="3.75" customHeight="1" x14ac:dyDescent="0.25">
      <c r="A12" s="122" t="s">
        <v>39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4"/>
    </row>
    <row r="13" spans="1:22" ht="15.6" x14ac:dyDescent="0.25">
      <c r="A13" s="40" t="s">
        <v>54</v>
      </c>
      <c r="B13" s="13"/>
      <c r="C13" s="34"/>
      <c r="D13" s="41"/>
      <c r="E13" s="42"/>
      <c r="F13" s="4"/>
      <c r="G13" s="18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15"/>
      <c r="V13" s="16" t="s">
        <v>42</v>
      </c>
    </row>
    <row r="14" spans="1:22" ht="15.6" x14ac:dyDescent="0.25">
      <c r="A14" s="11" t="s">
        <v>55</v>
      </c>
      <c r="B14" s="9"/>
      <c r="C14" s="9"/>
      <c r="D14" s="43"/>
      <c r="E14" s="44"/>
      <c r="F14" s="5"/>
      <c r="G14" s="45" t="s">
        <v>57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7"/>
      <c r="V14" s="46" t="s">
        <v>58</v>
      </c>
    </row>
    <row r="15" spans="1:22" ht="14.4" x14ac:dyDescent="0.25">
      <c r="A15" s="133" t="s">
        <v>8</v>
      </c>
      <c r="B15" s="134"/>
      <c r="C15" s="134"/>
      <c r="D15" s="134"/>
      <c r="E15" s="134"/>
      <c r="F15" s="134"/>
      <c r="G15" s="135"/>
      <c r="H15" s="136" t="s">
        <v>1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7"/>
    </row>
    <row r="16" spans="1:22" ht="14.4" x14ac:dyDescent="0.25">
      <c r="A16" s="12" t="s">
        <v>16</v>
      </c>
      <c r="B16" s="47"/>
      <c r="C16" s="47"/>
      <c r="D16" s="6"/>
      <c r="E16" s="27"/>
      <c r="F16" s="6"/>
      <c r="G16" s="8" t="s">
        <v>39</v>
      </c>
      <c r="H16" s="48" t="s">
        <v>62</v>
      </c>
      <c r="I16" s="49"/>
      <c r="J16" s="49"/>
      <c r="K16" s="49"/>
      <c r="L16" s="49"/>
      <c r="M16" s="49"/>
      <c r="N16" s="49"/>
      <c r="O16" s="49"/>
      <c r="P16" s="49"/>
      <c r="Q16" s="49"/>
      <c r="R16" s="6"/>
      <c r="S16" s="6"/>
      <c r="T16" s="6"/>
      <c r="U16" s="47"/>
      <c r="V16" s="50"/>
    </row>
    <row r="17" spans="1:22" ht="14.4" x14ac:dyDescent="0.25">
      <c r="A17" s="12" t="s">
        <v>17</v>
      </c>
      <c r="B17" s="47"/>
      <c r="C17" s="47"/>
      <c r="D17" s="7"/>
      <c r="E17" s="51"/>
      <c r="F17" s="7"/>
      <c r="G17" s="8" t="s">
        <v>59</v>
      </c>
      <c r="H17" s="48" t="s">
        <v>35</v>
      </c>
      <c r="I17" s="49"/>
      <c r="J17" s="49"/>
      <c r="K17" s="49"/>
      <c r="L17" s="49"/>
      <c r="M17" s="49"/>
      <c r="N17" s="49"/>
      <c r="O17" s="49"/>
      <c r="P17" s="49"/>
      <c r="Q17" s="49"/>
      <c r="R17" s="6"/>
      <c r="S17" s="6"/>
      <c r="T17" s="6"/>
      <c r="U17" s="47"/>
      <c r="V17" s="50"/>
    </row>
    <row r="18" spans="1:22" ht="14.4" x14ac:dyDescent="0.25">
      <c r="A18" s="12" t="s">
        <v>18</v>
      </c>
      <c r="B18" s="47"/>
      <c r="C18" s="47"/>
      <c r="D18" s="8"/>
      <c r="E18" s="27"/>
      <c r="F18" s="6"/>
      <c r="G18" s="8" t="s">
        <v>60</v>
      </c>
      <c r="H18" s="48" t="s">
        <v>36</v>
      </c>
      <c r="I18" s="49"/>
      <c r="J18" s="49"/>
      <c r="K18" s="49"/>
      <c r="L18" s="49"/>
      <c r="M18" s="49"/>
      <c r="N18" s="49"/>
      <c r="O18" s="49"/>
      <c r="P18" s="49"/>
      <c r="Q18" s="49"/>
      <c r="R18" s="6"/>
      <c r="S18" s="6"/>
      <c r="T18" s="6"/>
      <c r="U18" s="47"/>
      <c r="V18" s="50"/>
    </row>
    <row r="19" spans="1:22" ht="16.2" thickBot="1" x14ac:dyDescent="0.3">
      <c r="A19" s="52" t="s">
        <v>14</v>
      </c>
      <c r="B19" s="53"/>
      <c r="C19" s="53"/>
      <c r="D19" s="54"/>
      <c r="E19" s="55"/>
      <c r="F19" s="56"/>
      <c r="G19" s="91" t="s">
        <v>61</v>
      </c>
      <c r="H19" s="57" t="s">
        <v>34</v>
      </c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59"/>
      <c r="T19" s="59"/>
      <c r="U19" s="32">
        <v>32</v>
      </c>
      <c r="V19" s="60" t="s">
        <v>63</v>
      </c>
    </row>
    <row r="20" spans="1:22" ht="6.75" customHeight="1" thickTop="1" thickBot="1" x14ac:dyDescent="0.3">
      <c r="A20" s="61"/>
      <c r="B20" s="62"/>
      <c r="C20" s="62"/>
      <c r="D20" s="61"/>
      <c r="E20" s="63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s="64" customFormat="1" ht="21.75" customHeight="1" thickTop="1" x14ac:dyDescent="0.25">
      <c r="A21" s="111" t="s">
        <v>6</v>
      </c>
      <c r="B21" s="99" t="s">
        <v>11</v>
      </c>
      <c r="C21" s="99" t="s">
        <v>33</v>
      </c>
      <c r="D21" s="99" t="s">
        <v>2</v>
      </c>
      <c r="E21" s="125" t="s">
        <v>32</v>
      </c>
      <c r="F21" s="99" t="s">
        <v>7</v>
      </c>
      <c r="G21" s="99" t="s">
        <v>12</v>
      </c>
      <c r="H21" s="127" t="s">
        <v>43</v>
      </c>
      <c r="I21" s="127"/>
      <c r="J21" s="127"/>
      <c r="K21" s="127"/>
      <c r="L21" s="127"/>
      <c r="M21" s="127"/>
      <c r="N21" s="127"/>
      <c r="O21" s="127"/>
      <c r="P21" s="127"/>
      <c r="Q21" s="127"/>
      <c r="R21" s="99" t="s">
        <v>44</v>
      </c>
      <c r="S21" s="99" t="s">
        <v>45</v>
      </c>
      <c r="T21" s="99" t="s">
        <v>46</v>
      </c>
      <c r="U21" s="101" t="s">
        <v>22</v>
      </c>
      <c r="V21" s="103" t="s">
        <v>13</v>
      </c>
    </row>
    <row r="22" spans="1:22" s="64" customFormat="1" ht="18" customHeight="1" x14ac:dyDescent="0.25">
      <c r="A22" s="112"/>
      <c r="B22" s="100"/>
      <c r="C22" s="100"/>
      <c r="D22" s="100"/>
      <c r="E22" s="126"/>
      <c r="F22" s="100"/>
      <c r="G22" s="100"/>
      <c r="H22" s="94">
        <v>1</v>
      </c>
      <c r="I22" s="94">
        <v>2</v>
      </c>
      <c r="J22" s="94">
        <v>3</v>
      </c>
      <c r="K22" s="94">
        <v>4</v>
      </c>
      <c r="L22" s="94">
        <v>5</v>
      </c>
      <c r="M22" s="94">
        <v>6</v>
      </c>
      <c r="N22" s="94">
        <v>7</v>
      </c>
      <c r="O22" s="94">
        <v>8</v>
      </c>
      <c r="P22" s="94">
        <v>9</v>
      </c>
      <c r="Q22" s="94">
        <v>10</v>
      </c>
      <c r="R22" s="100"/>
      <c r="S22" s="100"/>
      <c r="T22" s="100"/>
      <c r="U22" s="102"/>
      <c r="V22" s="104"/>
    </row>
    <row r="23" spans="1:22" s="3" customFormat="1" ht="18" x14ac:dyDescent="0.25">
      <c r="A23" s="36">
        <v>1</v>
      </c>
      <c r="B23" s="14">
        <v>104</v>
      </c>
      <c r="C23" s="65">
        <v>10090366392</v>
      </c>
      <c r="D23" s="66" t="s">
        <v>68</v>
      </c>
      <c r="E23" s="89">
        <v>38750</v>
      </c>
      <c r="F23" s="68" t="s">
        <v>29</v>
      </c>
      <c r="G23" s="69" t="s">
        <v>69</v>
      </c>
      <c r="H23" s="67">
        <v>3</v>
      </c>
      <c r="I23" s="67"/>
      <c r="J23" s="67">
        <v>3</v>
      </c>
      <c r="K23" s="67">
        <v>2</v>
      </c>
      <c r="L23" s="67">
        <v>5</v>
      </c>
      <c r="M23" s="67">
        <v>1</v>
      </c>
      <c r="N23" s="67">
        <v>3</v>
      </c>
      <c r="O23" s="67"/>
      <c r="P23" s="67">
        <v>5</v>
      </c>
      <c r="Q23" s="67">
        <v>3</v>
      </c>
      <c r="R23" s="92">
        <f>SUM(H23:Q23)</f>
        <v>25</v>
      </c>
      <c r="S23" s="67">
        <v>2</v>
      </c>
      <c r="T23" s="67"/>
      <c r="U23" s="14"/>
      <c r="V23" s="70"/>
    </row>
    <row r="24" spans="1:22" s="3" customFormat="1" ht="18" x14ac:dyDescent="0.25">
      <c r="A24" s="36">
        <v>2</v>
      </c>
      <c r="B24" s="14">
        <v>110</v>
      </c>
      <c r="C24" s="65">
        <v>10119333525</v>
      </c>
      <c r="D24" s="66" t="s">
        <v>70</v>
      </c>
      <c r="E24" s="89">
        <v>38655</v>
      </c>
      <c r="F24" s="68" t="s">
        <v>29</v>
      </c>
      <c r="G24" s="69" t="s">
        <v>71</v>
      </c>
      <c r="H24" s="67">
        <v>5</v>
      </c>
      <c r="I24" s="67"/>
      <c r="J24" s="67">
        <v>5</v>
      </c>
      <c r="K24" s="67">
        <v>5</v>
      </c>
      <c r="L24" s="67"/>
      <c r="M24" s="67"/>
      <c r="N24" s="67">
        <v>5</v>
      </c>
      <c r="O24" s="67">
        <v>2</v>
      </c>
      <c r="P24" s="67">
        <v>1</v>
      </c>
      <c r="Q24" s="67">
        <v>1</v>
      </c>
      <c r="R24" s="92">
        <f t="shared" ref="R23:R35" si="0">SUM(H24:Q24)</f>
        <v>24</v>
      </c>
      <c r="S24" s="67">
        <v>4</v>
      </c>
      <c r="T24" s="67"/>
      <c r="U24" s="14"/>
      <c r="V24" s="70"/>
    </row>
    <row r="25" spans="1:22" s="3" customFormat="1" ht="18" x14ac:dyDescent="0.25">
      <c r="A25" s="36">
        <v>3</v>
      </c>
      <c r="B25" s="14">
        <v>105</v>
      </c>
      <c r="C25" s="65">
        <v>10091550301</v>
      </c>
      <c r="D25" s="66" t="s">
        <v>72</v>
      </c>
      <c r="E25" s="89">
        <v>38875</v>
      </c>
      <c r="F25" s="68" t="s">
        <v>29</v>
      </c>
      <c r="G25" s="69" t="s">
        <v>69</v>
      </c>
      <c r="H25" s="67">
        <v>2</v>
      </c>
      <c r="I25" s="67">
        <v>1</v>
      </c>
      <c r="J25" s="67">
        <v>1</v>
      </c>
      <c r="K25" s="67"/>
      <c r="L25" s="67">
        <v>2</v>
      </c>
      <c r="M25" s="67">
        <v>3</v>
      </c>
      <c r="N25" s="67"/>
      <c r="O25" s="67">
        <v>5</v>
      </c>
      <c r="P25" s="67"/>
      <c r="Q25" s="67"/>
      <c r="R25" s="92">
        <f t="shared" si="0"/>
        <v>14</v>
      </c>
      <c r="S25" s="67">
        <v>9</v>
      </c>
      <c r="T25" s="67"/>
      <c r="U25" s="14"/>
      <c r="V25" s="70"/>
    </row>
    <row r="26" spans="1:22" s="3" customFormat="1" ht="18" x14ac:dyDescent="0.25">
      <c r="A26" s="36">
        <v>4</v>
      </c>
      <c r="B26" s="14">
        <v>107</v>
      </c>
      <c r="C26" s="65">
        <v>10110342433</v>
      </c>
      <c r="D26" s="66" t="s">
        <v>73</v>
      </c>
      <c r="E26" s="89">
        <v>38775</v>
      </c>
      <c r="F26" s="68" t="s">
        <v>29</v>
      </c>
      <c r="G26" s="69" t="s">
        <v>69</v>
      </c>
      <c r="H26" s="67"/>
      <c r="I26" s="67">
        <v>5</v>
      </c>
      <c r="J26" s="67"/>
      <c r="K26" s="67"/>
      <c r="L26" s="67"/>
      <c r="M26" s="67"/>
      <c r="N26" s="67"/>
      <c r="O26" s="67">
        <v>3</v>
      </c>
      <c r="P26" s="67">
        <v>2</v>
      </c>
      <c r="Q26" s="67">
        <v>2</v>
      </c>
      <c r="R26" s="92">
        <f t="shared" si="0"/>
        <v>12</v>
      </c>
      <c r="S26" s="67">
        <v>3</v>
      </c>
      <c r="T26" s="67"/>
      <c r="U26" s="14"/>
      <c r="V26" s="70"/>
    </row>
    <row r="27" spans="1:22" s="3" customFormat="1" ht="18" x14ac:dyDescent="0.25">
      <c r="A27" s="36">
        <v>5</v>
      </c>
      <c r="B27" s="14">
        <v>101</v>
      </c>
      <c r="C27" s="65">
        <v>10116820720</v>
      </c>
      <c r="D27" s="66" t="s">
        <v>74</v>
      </c>
      <c r="E27" s="89">
        <v>38476</v>
      </c>
      <c r="F27" s="68" t="s">
        <v>29</v>
      </c>
      <c r="G27" s="69" t="s">
        <v>75</v>
      </c>
      <c r="H27" s="67"/>
      <c r="I27" s="67"/>
      <c r="J27" s="67"/>
      <c r="K27" s="67"/>
      <c r="L27" s="67"/>
      <c r="M27" s="67"/>
      <c r="N27" s="67"/>
      <c r="O27" s="67"/>
      <c r="P27" s="67">
        <v>3</v>
      </c>
      <c r="Q27" s="67">
        <v>5</v>
      </c>
      <c r="R27" s="92">
        <f t="shared" si="0"/>
        <v>8</v>
      </c>
      <c r="S27" s="67">
        <v>1</v>
      </c>
      <c r="T27" s="67"/>
      <c r="U27" s="14"/>
      <c r="V27" s="70"/>
    </row>
    <row r="28" spans="1:22" s="3" customFormat="1" ht="18" x14ac:dyDescent="0.25">
      <c r="A28" s="36">
        <v>6</v>
      </c>
      <c r="B28" s="14">
        <v>106</v>
      </c>
      <c r="C28" s="65">
        <v>10109160649</v>
      </c>
      <c r="D28" s="66" t="s">
        <v>76</v>
      </c>
      <c r="E28" s="89">
        <v>38970</v>
      </c>
      <c r="F28" s="68" t="s">
        <v>29</v>
      </c>
      <c r="G28" s="69" t="s">
        <v>69</v>
      </c>
      <c r="H28" s="67"/>
      <c r="I28" s="67"/>
      <c r="J28" s="67"/>
      <c r="K28" s="67">
        <v>1</v>
      </c>
      <c r="L28" s="67"/>
      <c r="M28" s="67">
        <v>5</v>
      </c>
      <c r="N28" s="67">
        <v>1</v>
      </c>
      <c r="O28" s="67"/>
      <c r="P28" s="67"/>
      <c r="Q28" s="67"/>
      <c r="R28" s="92">
        <f t="shared" si="0"/>
        <v>7</v>
      </c>
      <c r="S28" s="67">
        <v>6</v>
      </c>
      <c r="T28" s="67"/>
      <c r="U28" s="14"/>
      <c r="V28" s="70"/>
    </row>
    <row r="29" spans="1:22" s="3" customFormat="1" ht="18" x14ac:dyDescent="0.25">
      <c r="A29" s="36">
        <v>7</v>
      </c>
      <c r="B29" s="14">
        <v>120</v>
      </c>
      <c r="C29" s="65">
        <v>10077686573</v>
      </c>
      <c r="D29" s="66" t="s">
        <v>77</v>
      </c>
      <c r="E29" s="89">
        <v>38506</v>
      </c>
      <c r="F29" s="68" t="s">
        <v>29</v>
      </c>
      <c r="G29" s="69" t="s">
        <v>78</v>
      </c>
      <c r="H29" s="67"/>
      <c r="I29" s="67">
        <v>3</v>
      </c>
      <c r="J29" s="67"/>
      <c r="K29" s="67"/>
      <c r="L29" s="67"/>
      <c r="M29" s="67"/>
      <c r="N29" s="67"/>
      <c r="O29" s="67"/>
      <c r="P29" s="67"/>
      <c r="Q29" s="67"/>
      <c r="R29" s="92">
        <f t="shared" si="0"/>
        <v>3</v>
      </c>
      <c r="S29" s="67">
        <v>11</v>
      </c>
      <c r="T29" s="67"/>
      <c r="U29" s="14"/>
      <c r="V29" s="70"/>
    </row>
    <row r="30" spans="1:22" s="3" customFormat="1" ht="18" x14ac:dyDescent="0.25">
      <c r="A30" s="36">
        <v>8</v>
      </c>
      <c r="B30" s="14">
        <v>102</v>
      </c>
      <c r="C30" s="65">
        <v>10090444501</v>
      </c>
      <c r="D30" s="66" t="s">
        <v>79</v>
      </c>
      <c r="E30" s="89">
        <v>38358</v>
      </c>
      <c r="F30" s="68" t="s">
        <v>29</v>
      </c>
      <c r="G30" s="69" t="s">
        <v>80</v>
      </c>
      <c r="H30" s="67"/>
      <c r="I30" s="67"/>
      <c r="J30" s="67"/>
      <c r="K30" s="67"/>
      <c r="L30" s="67"/>
      <c r="M30" s="67"/>
      <c r="N30" s="67"/>
      <c r="O30" s="67">
        <v>1</v>
      </c>
      <c r="P30" s="67"/>
      <c r="Q30" s="67"/>
      <c r="R30" s="92">
        <f t="shared" si="0"/>
        <v>1</v>
      </c>
      <c r="S30" s="67">
        <v>5</v>
      </c>
      <c r="T30" s="67"/>
      <c r="U30" s="14"/>
      <c r="V30" s="70"/>
    </row>
    <row r="31" spans="1:22" s="3" customFormat="1" ht="18" x14ac:dyDescent="0.25">
      <c r="A31" s="36">
        <v>9</v>
      </c>
      <c r="B31" s="14">
        <v>116</v>
      </c>
      <c r="C31" s="65">
        <v>10104991972</v>
      </c>
      <c r="D31" s="66" t="s">
        <v>81</v>
      </c>
      <c r="E31" s="89">
        <v>38545</v>
      </c>
      <c r="F31" s="68" t="s">
        <v>29</v>
      </c>
      <c r="G31" s="69" t="s">
        <v>82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92"/>
      <c r="S31" s="67">
        <v>7</v>
      </c>
      <c r="T31" s="67"/>
      <c r="U31" s="14"/>
      <c r="V31" s="70"/>
    </row>
    <row r="32" spans="1:22" s="3" customFormat="1" ht="18" x14ac:dyDescent="0.25">
      <c r="A32" s="36">
        <v>10</v>
      </c>
      <c r="B32" s="14">
        <v>119</v>
      </c>
      <c r="C32" s="65">
        <v>10077687179</v>
      </c>
      <c r="D32" s="66" t="s">
        <v>83</v>
      </c>
      <c r="E32" s="89">
        <v>38682</v>
      </c>
      <c r="F32" s="68" t="s">
        <v>29</v>
      </c>
      <c r="G32" s="69" t="s">
        <v>78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92"/>
      <c r="S32" s="67">
        <v>8</v>
      </c>
      <c r="T32" s="67"/>
      <c r="U32" s="14"/>
      <c r="V32" s="70"/>
    </row>
    <row r="33" spans="1:22" s="3" customFormat="1" ht="18" x14ac:dyDescent="0.25">
      <c r="A33" s="36">
        <v>11</v>
      </c>
      <c r="B33" s="14">
        <v>118</v>
      </c>
      <c r="C33" s="65">
        <v>10117846492</v>
      </c>
      <c r="D33" s="66" t="s">
        <v>84</v>
      </c>
      <c r="E33" s="89">
        <v>38472</v>
      </c>
      <c r="F33" s="68" t="s">
        <v>29</v>
      </c>
      <c r="G33" s="69" t="s">
        <v>82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92"/>
      <c r="S33" s="67">
        <v>10</v>
      </c>
      <c r="T33" s="67"/>
      <c r="U33" s="14"/>
      <c r="V33" s="70"/>
    </row>
    <row r="34" spans="1:22" s="3" customFormat="1" ht="18" x14ac:dyDescent="0.25">
      <c r="A34" s="36" t="s">
        <v>49</v>
      </c>
      <c r="B34" s="14">
        <v>103</v>
      </c>
      <c r="C34" s="65">
        <v>10101780565</v>
      </c>
      <c r="D34" s="66" t="s">
        <v>85</v>
      </c>
      <c r="E34" s="89">
        <v>38579</v>
      </c>
      <c r="F34" s="68" t="s">
        <v>29</v>
      </c>
      <c r="G34" s="69" t="s">
        <v>47</v>
      </c>
      <c r="H34" s="67">
        <v>1</v>
      </c>
      <c r="I34" s="67"/>
      <c r="J34" s="67"/>
      <c r="K34" s="67">
        <v>3</v>
      </c>
      <c r="L34" s="67">
        <v>1</v>
      </c>
      <c r="M34" s="67"/>
      <c r="N34" s="67"/>
      <c r="O34" s="67"/>
      <c r="P34" s="67"/>
      <c r="Q34" s="67"/>
      <c r="R34" s="92">
        <f t="shared" si="0"/>
        <v>5</v>
      </c>
      <c r="S34" s="67"/>
      <c r="T34" s="67"/>
      <c r="U34" s="14"/>
      <c r="V34" s="70"/>
    </row>
    <row r="35" spans="1:22" s="3" customFormat="1" ht="18" x14ac:dyDescent="0.25">
      <c r="A35" s="36" t="s">
        <v>49</v>
      </c>
      <c r="B35" s="14">
        <v>108</v>
      </c>
      <c r="C35" s="65">
        <v>10105838603</v>
      </c>
      <c r="D35" s="66" t="s">
        <v>86</v>
      </c>
      <c r="E35" s="89">
        <v>38452</v>
      </c>
      <c r="F35" s="68" t="s">
        <v>21</v>
      </c>
      <c r="G35" s="69" t="s">
        <v>71</v>
      </c>
      <c r="H35" s="67"/>
      <c r="I35" s="67">
        <v>2</v>
      </c>
      <c r="J35" s="67">
        <v>2</v>
      </c>
      <c r="K35" s="67"/>
      <c r="L35" s="67">
        <v>3</v>
      </c>
      <c r="M35" s="67">
        <v>2</v>
      </c>
      <c r="N35" s="67">
        <v>2</v>
      </c>
      <c r="O35" s="67"/>
      <c r="P35" s="67"/>
      <c r="Q35" s="67"/>
      <c r="R35" s="92">
        <f t="shared" si="0"/>
        <v>11</v>
      </c>
      <c r="S35" s="67"/>
      <c r="T35" s="67"/>
      <c r="U35" s="14"/>
      <c r="V35" s="70"/>
    </row>
    <row r="36" spans="1:22" s="3" customFormat="1" ht="18" x14ac:dyDescent="0.25">
      <c r="A36" s="36" t="s">
        <v>49</v>
      </c>
      <c r="B36" s="14">
        <v>109</v>
      </c>
      <c r="C36" s="65">
        <v>10105861740</v>
      </c>
      <c r="D36" s="66" t="s">
        <v>87</v>
      </c>
      <c r="E36" s="89">
        <v>38495</v>
      </c>
      <c r="F36" s="68" t="s">
        <v>29</v>
      </c>
      <c r="G36" s="69" t="s">
        <v>71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93"/>
      <c r="S36" s="67"/>
      <c r="T36" s="67"/>
      <c r="U36" s="14"/>
      <c r="V36" s="70"/>
    </row>
    <row r="37" spans="1:22" s="3" customFormat="1" ht="18" x14ac:dyDescent="0.25">
      <c r="A37" s="36" t="s">
        <v>49</v>
      </c>
      <c r="B37" s="14">
        <v>111</v>
      </c>
      <c r="C37" s="65">
        <v>10119333626</v>
      </c>
      <c r="D37" s="66" t="s">
        <v>88</v>
      </c>
      <c r="E37" s="89">
        <v>38602</v>
      </c>
      <c r="F37" s="68" t="s">
        <v>29</v>
      </c>
      <c r="G37" s="69" t="s">
        <v>71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93"/>
      <c r="S37" s="67"/>
      <c r="T37" s="67"/>
      <c r="U37" s="14"/>
      <c r="V37" s="70"/>
    </row>
    <row r="38" spans="1:22" s="3" customFormat="1" ht="18" x14ac:dyDescent="0.25">
      <c r="A38" s="36" t="s">
        <v>49</v>
      </c>
      <c r="B38" s="14">
        <v>112</v>
      </c>
      <c r="C38" s="65">
        <v>10126989552</v>
      </c>
      <c r="D38" s="66" t="s">
        <v>89</v>
      </c>
      <c r="E38" s="89">
        <v>38856</v>
      </c>
      <c r="F38" s="68" t="s">
        <v>37</v>
      </c>
      <c r="G38" s="69" t="s">
        <v>71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93"/>
      <c r="S38" s="67"/>
      <c r="T38" s="67"/>
      <c r="U38" s="14"/>
      <c r="V38" s="70"/>
    </row>
    <row r="39" spans="1:22" s="3" customFormat="1" ht="18" x14ac:dyDescent="0.25">
      <c r="A39" s="36" t="s">
        <v>49</v>
      </c>
      <c r="B39" s="14">
        <v>113</v>
      </c>
      <c r="C39" s="65">
        <v>10127614594</v>
      </c>
      <c r="D39" s="66" t="s">
        <v>90</v>
      </c>
      <c r="E39" s="89">
        <v>38719</v>
      </c>
      <c r="F39" s="68" t="s">
        <v>29</v>
      </c>
      <c r="G39" s="69" t="s">
        <v>71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93"/>
      <c r="S39" s="67"/>
      <c r="T39" s="67"/>
      <c r="U39" s="14"/>
      <c r="V39" s="70"/>
    </row>
    <row r="40" spans="1:22" s="3" customFormat="1" ht="18" x14ac:dyDescent="0.25">
      <c r="A40" s="36" t="s">
        <v>49</v>
      </c>
      <c r="B40" s="14">
        <v>114</v>
      </c>
      <c r="C40" s="65">
        <v>10119461342</v>
      </c>
      <c r="D40" s="66" t="s">
        <v>91</v>
      </c>
      <c r="E40" s="89">
        <v>38816</v>
      </c>
      <c r="F40" s="68" t="s">
        <v>37</v>
      </c>
      <c r="G40" s="69" t="s">
        <v>71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93"/>
      <c r="S40" s="67"/>
      <c r="T40" s="67"/>
      <c r="U40" s="14"/>
      <c r="V40" s="70"/>
    </row>
    <row r="41" spans="1:22" s="3" customFormat="1" ht="18" x14ac:dyDescent="0.25">
      <c r="A41" s="36" t="s">
        <v>49</v>
      </c>
      <c r="B41" s="14">
        <v>115</v>
      </c>
      <c r="C41" s="65">
        <v>10119568547</v>
      </c>
      <c r="D41" s="66" t="s">
        <v>92</v>
      </c>
      <c r="E41" s="89">
        <v>38719</v>
      </c>
      <c r="F41" s="68" t="s">
        <v>37</v>
      </c>
      <c r="G41" s="69" t="s">
        <v>71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93"/>
      <c r="S41" s="67"/>
      <c r="T41" s="67"/>
      <c r="U41" s="14"/>
      <c r="V41" s="70"/>
    </row>
    <row r="42" spans="1:22" s="3" customFormat="1" ht="18" x14ac:dyDescent="0.25">
      <c r="A42" s="36" t="s">
        <v>49</v>
      </c>
      <c r="B42" s="14">
        <v>117</v>
      </c>
      <c r="C42" s="65">
        <v>10096408987</v>
      </c>
      <c r="D42" s="66" t="s">
        <v>93</v>
      </c>
      <c r="E42" s="89">
        <v>38912</v>
      </c>
      <c r="F42" s="68" t="s">
        <v>29</v>
      </c>
      <c r="G42" s="69" t="s">
        <v>82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93"/>
      <c r="S42" s="67"/>
      <c r="T42" s="67"/>
      <c r="U42" s="14"/>
      <c r="V42" s="70"/>
    </row>
    <row r="43" spans="1:22" s="3" customFormat="1" ht="18.600000000000001" thickBot="1" x14ac:dyDescent="0.3">
      <c r="A43" s="39" t="s">
        <v>49</v>
      </c>
      <c r="B43" s="37">
        <v>121</v>
      </c>
      <c r="C43" s="71">
        <v>10090325774</v>
      </c>
      <c r="D43" s="72" t="s">
        <v>94</v>
      </c>
      <c r="E43" s="90">
        <v>39007</v>
      </c>
      <c r="F43" s="74" t="s">
        <v>29</v>
      </c>
      <c r="G43" s="75" t="s">
        <v>78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132"/>
      <c r="S43" s="73"/>
      <c r="T43" s="73"/>
      <c r="U43" s="37"/>
      <c r="V43" s="76"/>
    </row>
    <row r="44" spans="1:22" ht="8.25" customHeight="1" thickTop="1" thickBot="1" x14ac:dyDescent="0.3">
      <c r="A44" s="61"/>
      <c r="B44" s="62"/>
      <c r="C44" s="62"/>
      <c r="D44" s="61"/>
      <c r="E44" s="63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ht="15" thickTop="1" x14ac:dyDescent="0.25">
      <c r="A45" s="131" t="s">
        <v>4</v>
      </c>
      <c r="B45" s="105"/>
      <c r="C45" s="105"/>
      <c r="D45" s="105"/>
      <c r="E45" s="105"/>
      <c r="F45" s="105"/>
      <c r="G45" s="105"/>
      <c r="H45" s="105" t="s">
        <v>5</v>
      </c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6"/>
    </row>
    <row r="46" spans="1:22" ht="14.4" x14ac:dyDescent="0.25">
      <c r="A46" s="40" t="s">
        <v>64</v>
      </c>
      <c r="B46" s="13"/>
      <c r="C46" s="77"/>
      <c r="D46" s="13"/>
      <c r="E46" s="78"/>
      <c r="F46" s="13"/>
      <c r="G46" s="24"/>
      <c r="S46" s="20" t="s">
        <v>30</v>
      </c>
      <c r="T46" s="38">
        <v>7</v>
      </c>
      <c r="U46" s="22" t="s">
        <v>28</v>
      </c>
      <c r="V46" s="23">
        <f>COUNTIF(F2:F43,"ЗМС")</f>
        <v>0</v>
      </c>
    </row>
    <row r="47" spans="1:22" ht="14.4" x14ac:dyDescent="0.25">
      <c r="A47" s="88" t="s">
        <v>65</v>
      </c>
      <c r="B47" s="79"/>
      <c r="C47" s="80"/>
      <c r="D47" s="79"/>
      <c r="E47" s="81"/>
      <c r="F47" s="79"/>
      <c r="G47" s="25"/>
      <c r="S47" s="21" t="s">
        <v>23</v>
      </c>
      <c r="T47" s="38">
        <f>T48+T53</f>
        <v>21</v>
      </c>
      <c r="U47" s="22" t="s">
        <v>19</v>
      </c>
      <c r="V47" s="23">
        <f>COUNTIF(F2:F43,"МСМК")</f>
        <v>0</v>
      </c>
    </row>
    <row r="48" spans="1:22" ht="14.4" x14ac:dyDescent="0.25">
      <c r="A48" s="88" t="s">
        <v>66</v>
      </c>
      <c r="B48" s="79"/>
      <c r="C48" s="79"/>
      <c r="D48" s="79"/>
      <c r="E48" s="81"/>
      <c r="F48" s="79"/>
      <c r="G48" s="25"/>
      <c r="S48" s="21" t="s">
        <v>24</v>
      </c>
      <c r="T48" s="38">
        <f>T49+T50+T51+T52</f>
        <v>21</v>
      </c>
      <c r="U48" s="22" t="s">
        <v>21</v>
      </c>
      <c r="V48" s="23">
        <f>COUNTIF(F2:F43,"МС")</f>
        <v>1</v>
      </c>
    </row>
    <row r="49" spans="1:22" ht="14.4" x14ac:dyDescent="0.25">
      <c r="A49" s="88" t="s">
        <v>67</v>
      </c>
      <c r="B49" s="79"/>
      <c r="C49" s="79"/>
      <c r="D49" s="79"/>
      <c r="E49" s="81"/>
      <c r="F49" s="79"/>
      <c r="G49" s="25"/>
      <c r="S49" s="21" t="s">
        <v>25</v>
      </c>
      <c r="T49" s="38">
        <f>COUNT(A23:A43)</f>
        <v>11</v>
      </c>
      <c r="U49" s="22" t="s">
        <v>29</v>
      </c>
      <c r="V49" s="23">
        <f>COUNTIF(F2:F43,"КМС")</f>
        <v>17</v>
      </c>
    </row>
    <row r="50" spans="1:22" ht="14.4" x14ac:dyDescent="0.25">
      <c r="A50" s="83"/>
      <c r="B50" s="1"/>
      <c r="D50" s="79"/>
      <c r="E50" s="81"/>
      <c r="F50" s="79"/>
      <c r="G50" s="25"/>
      <c r="S50" s="21" t="s">
        <v>26</v>
      </c>
      <c r="T50" s="38">
        <f>COUNTIF(A23:A43,"НФ")</f>
        <v>10</v>
      </c>
      <c r="U50" s="22" t="s">
        <v>37</v>
      </c>
      <c r="V50" s="23">
        <f>COUNTIF(F2:F43,"1 СР")</f>
        <v>3</v>
      </c>
    </row>
    <row r="51" spans="1:22" ht="14.4" x14ac:dyDescent="0.25">
      <c r="A51" s="82"/>
      <c r="B51" s="79"/>
      <c r="C51" s="79"/>
      <c r="D51" s="79"/>
      <c r="E51" s="81"/>
      <c r="F51" s="79"/>
      <c r="G51" s="25"/>
      <c r="S51" s="21" t="s">
        <v>31</v>
      </c>
      <c r="T51" s="38">
        <f>COUNTIF(A22:A43,"ДСКВ")</f>
        <v>0</v>
      </c>
      <c r="U51" s="22" t="s">
        <v>38</v>
      </c>
      <c r="V51" s="23">
        <f>COUNTIF(F2:F43,"2 СР")</f>
        <v>0</v>
      </c>
    </row>
    <row r="52" spans="1:22" ht="14.4" x14ac:dyDescent="0.25">
      <c r="A52" s="84"/>
      <c r="B52" s="9"/>
      <c r="C52" s="9"/>
      <c r="D52" s="79"/>
      <c r="E52" s="81"/>
      <c r="F52" s="79"/>
      <c r="G52" s="25"/>
      <c r="R52" s="26"/>
      <c r="S52" s="21" t="s">
        <v>27</v>
      </c>
      <c r="T52" s="38">
        <f>COUNTIF(A22:A43,"НС")</f>
        <v>0</v>
      </c>
      <c r="U52" s="22" t="s">
        <v>40</v>
      </c>
      <c r="V52" s="23">
        <f>COUNTIF(F1:F43,"3 СР")</f>
        <v>0</v>
      </c>
    </row>
    <row r="53" spans="1:22" ht="4.5" customHeight="1" x14ac:dyDescent="0.25">
      <c r="A53" s="85"/>
      <c r="B53" s="10"/>
      <c r="C53" s="10"/>
      <c r="D53" s="7"/>
      <c r="E53" s="8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U53" s="7"/>
      <c r="V53" s="87"/>
    </row>
    <row r="54" spans="1:22" ht="15.6" x14ac:dyDescent="0.25">
      <c r="A54" s="129" t="s">
        <v>48</v>
      </c>
      <c r="B54" s="107"/>
      <c r="C54" s="107"/>
      <c r="D54" s="107"/>
      <c r="E54" s="107"/>
      <c r="F54" s="107" t="s">
        <v>10</v>
      </c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33"/>
      <c r="S54" s="107" t="s">
        <v>3</v>
      </c>
      <c r="T54" s="107"/>
      <c r="U54" s="107"/>
      <c r="V54" s="108"/>
    </row>
    <row r="55" spans="1:22" x14ac:dyDescent="0.25">
      <c r="A55" s="130"/>
      <c r="B55" s="96"/>
      <c r="C55" s="96"/>
      <c r="D55" s="96"/>
      <c r="E55" s="96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34"/>
      <c r="S55" s="109"/>
      <c r="T55" s="109"/>
      <c r="U55" s="109"/>
      <c r="V55" s="110"/>
    </row>
    <row r="56" spans="1:22" x14ac:dyDescent="0.25">
      <c r="A56" s="3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95"/>
      <c r="Q56" s="30"/>
      <c r="R56" s="30"/>
      <c r="S56" s="30"/>
      <c r="T56" s="30"/>
      <c r="U56" s="30"/>
      <c r="V56" s="35"/>
    </row>
    <row r="57" spans="1:22" x14ac:dyDescent="0.25">
      <c r="A57" s="3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95"/>
      <c r="Q57" s="30"/>
      <c r="R57" s="30"/>
      <c r="S57" s="30"/>
      <c r="T57" s="30"/>
      <c r="U57" s="30"/>
      <c r="V57" s="35"/>
    </row>
    <row r="58" spans="1:22" x14ac:dyDescent="0.25">
      <c r="A58" s="31"/>
      <c r="D58" s="30"/>
      <c r="E58" s="28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95"/>
      <c r="Q58" s="30"/>
      <c r="R58" s="30"/>
      <c r="S58" s="30"/>
      <c r="T58" s="30"/>
      <c r="U58" s="30"/>
      <c r="V58" s="35"/>
    </row>
    <row r="59" spans="1:22" x14ac:dyDescent="0.25">
      <c r="A59" s="31"/>
      <c r="D59" s="30"/>
      <c r="E59" s="28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95"/>
      <c r="Q59" s="30"/>
      <c r="R59" s="30"/>
      <c r="S59" s="30"/>
      <c r="T59" s="30"/>
      <c r="U59" s="30"/>
      <c r="V59" s="35"/>
    </row>
    <row r="60" spans="1:22" ht="16.2" thickBot="1" x14ac:dyDescent="0.3">
      <c r="A60" s="128" t="str">
        <f>G19</f>
        <v>Шатрыгина Е.В. (ВК, Свердловская область)</v>
      </c>
      <c r="B60" s="97"/>
      <c r="C60" s="97"/>
      <c r="D60" s="97"/>
      <c r="E60" s="97"/>
      <c r="F60" s="97" t="str">
        <f>G17</f>
        <v>Попова Е.В. (ВК, Воронежская область)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32"/>
      <c r="S60" s="97" t="str">
        <f>G18</f>
        <v>Азаров С.Н. (ВК, Санкт‐Петербург)</v>
      </c>
      <c r="T60" s="97"/>
      <c r="U60" s="97"/>
      <c r="V60" s="98"/>
    </row>
    <row r="61" spans="1:22" ht="14.4" thickTop="1" x14ac:dyDescent="0.25"/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20"/>
    </row>
  </sheetData>
  <mergeCells count="38">
    <mergeCell ref="A60:E60"/>
    <mergeCell ref="F60:Q60"/>
    <mergeCell ref="S60:V60"/>
    <mergeCell ref="T21:T22"/>
    <mergeCell ref="A54:E54"/>
    <mergeCell ref="F54:Q54"/>
    <mergeCell ref="S54:V54"/>
    <mergeCell ref="A55:E55"/>
    <mergeCell ref="F55:Q55"/>
    <mergeCell ref="S55:V55"/>
    <mergeCell ref="R21:R22"/>
    <mergeCell ref="S21:S22"/>
    <mergeCell ref="U21:U22"/>
    <mergeCell ref="V21:V22"/>
    <mergeCell ref="A45:G45"/>
    <mergeCell ref="H45:V45"/>
    <mergeCell ref="A15:G15"/>
    <mergeCell ref="H15:V15"/>
    <mergeCell ref="A21:A22"/>
    <mergeCell ref="B21:B22"/>
    <mergeCell ref="C21:C22"/>
    <mergeCell ref="D21:D22"/>
    <mergeCell ref="E21:E22"/>
    <mergeCell ref="F21:F22"/>
    <mergeCell ref="G21:G22"/>
    <mergeCell ref="H21:Q21"/>
    <mergeCell ref="A12:V12"/>
    <mergeCell ref="A1:V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</mergeCells>
  <conditionalFormatting sqref="B1:B1048576">
    <cfRule type="duplicateValues" dxfId="1" priority="1"/>
  </conditionalFormatting>
  <conditionalFormatting sqref="R54:R1048576 R1:R20 T21 R44:R45 S21:S43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критериум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Арсен</cp:lastModifiedBy>
  <cp:lastPrinted>2023-04-29T11:17:31Z</cp:lastPrinted>
  <dcterms:created xsi:type="dcterms:W3CDTF">1996-10-08T23:32:33Z</dcterms:created>
  <dcterms:modified xsi:type="dcterms:W3CDTF">2023-09-15T10:43:04Z</dcterms:modified>
</cp:coreProperties>
</file>