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ЧР. ПР 3-8.10.2024\на русбайк\"/>
    </mc:Choice>
  </mc:AlternateContent>
  <bookViews>
    <workbookView xWindow="0" yWindow="0" windowWidth="28800" windowHeight="12315"/>
  </bookViews>
  <sheets>
    <sheet name="гит 500 юн" sheetId="1" r:id="rId1"/>
  </sheets>
  <definedNames>
    <definedName name="_xlnm._FilterDatabase" localSheetId="0" hidden="1">'гит 500 юн'!$B$23:$O$57</definedName>
    <definedName name="_xlnm.Print_Area" localSheetId="0">'гит 500 юн'!$A$1:$M$75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4" i="1" l="1"/>
  <c r="H74" i="1"/>
  <c r="E74" i="1"/>
  <c r="H66" i="1"/>
  <c r="H65" i="1"/>
  <c r="K64" i="1"/>
  <c r="H64" i="1"/>
  <c r="H63" i="1"/>
  <c r="H62" i="1"/>
  <c r="H61" i="1" s="1"/>
  <c r="K60" i="1"/>
  <c r="K63" i="1"/>
  <c r="K61" i="1" l="1"/>
  <c r="K65" i="1"/>
  <c r="K62" i="1"/>
  <c r="K66" i="1"/>
</calcChain>
</file>

<file path=xl/sharedStrings.xml><?xml version="1.0" encoding="utf-8"?>
<sst xmlns="http://schemas.openxmlformats.org/spreadsheetml/2006/main" count="201" uniqueCount="99">
  <si>
    <t>Министерство спорта Российской федерации</t>
  </si>
  <si>
    <t>Федерация велосипедного спорта России</t>
  </si>
  <si>
    <t/>
  </si>
  <si>
    <t>ПЕРВЕНСТВО РОССИИ</t>
  </si>
  <si>
    <t>по велосипедному спорту</t>
  </si>
  <si>
    <t>ИТОГОВЫЙ ПРОТОКОЛ</t>
  </si>
  <si>
    <t>трек - гит с места 500 м</t>
  </si>
  <si>
    <t>Юниорки 17-18 лет</t>
  </si>
  <si>
    <t>МЕСТО ПРОВЕДЕНИЯ: г. Санкт-Петербург</t>
  </si>
  <si>
    <t>№ ВРВС: 0080271811С</t>
  </si>
  <si>
    <t>ДАТА ПРОВЕДЕНИЯ: 7 Октября 2024 года</t>
  </si>
  <si>
    <t>№ ЕКП 2024: 2008780022017487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</si>
  <si>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</si>
  <si>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</si>
  <si>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</si>
  <si>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велотрек "Локосфинкс" 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</si>
  <si>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</si>
  <si>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</si>
  <si>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</si>
  <si>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</si>
  <si>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</si>
  <si>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</si>
  <si>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</si>
  <si>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Михайлова И.Н. (ВК, Санкт-Петербург)</t>
  </si>
  <si>
    <t>ДИСТАНЦИЯ: ДЛИНА КРУГА/КРУГОВ</t>
  </si>
  <si>
    <t>0,250/2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</si>
  <si>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</si>
  <si>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</si>
  <si>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</si>
  <si>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</si>
  <si>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</si>
  <si>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</si>
  <si>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</si>
  <si>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250м</t>
  </si>
  <si>
    <t>250м-500м</t>
  </si>
  <si>
    <t>РЕЗУЛЬТАТ</t>
  </si>
  <si>
    <t>СКОРОСТЬ км/ч</t>
  </si>
  <si>
    <t>ВЫПОЛНЕНИЕ НТУ ЕВСК</t>
  </si>
  <si>
    <t>ПРИМЕЧАНИЕ</t>
  </si>
  <si>
    <t>Рекорд России</t>
  </si>
  <si>
    <t>ПОГОДНЫЕ УСЛОВИЯ</t>
  </si>
  <si>
    <t>СТАТИСТИКА ГОНКИ</t>
  </si>
  <si>
    <t>Температура: +25</t>
  </si>
  <si>
    <t>Субъектов РФ</t>
  </si>
  <si>
    <t>ЗМС</t>
  </si>
  <si>
    <t>Влажность: 65 %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</si>
  <si>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</si>
  <si>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</si>
  <si>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</si>
  <si>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</si>
  <si>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</si>
  <si>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</si>
  <si>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</si>
  <si>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</si>
  <si>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</si>
  <si>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</si>
  <si>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</si>
  <si>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</si>
  <si>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</si>
  <si>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</si>
  <si>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</si>
  <si>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</si>
  <si>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Евланова Екатерина</t>
  </si>
  <si>
    <t>Тульская область</t>
  </si>
  <si>
    <t>Новикова Софья</t>
  </si>
  <si>
    <t>Москва</t>
  </si>
  <si>
    <t>Семенюк Яна</t>
  </si>
  <si>
    <t>Заика София</t>
  </si>
  <si>
    <t>Чертихина Юлия</t>
  </si>
  <si>
    <t>Санкт-Петербург</t>
  </si>
  <si>
    <t>Хайбуллаева Виолетта</t>
  </si>
  <si>
    <t>Фарафонтова Елизавета</t>
  </si>
  <si>
    <t>Иминова Камила</t>
  </si>
  <si>
    <t>Клименко Эвелина</t>
  </si>
  <si>
    <t>Ефимова Виктория</t>
  </si>
  <si>
    <t>Василенко Владислава</t>
  </si>
  <si>
    <t>Костина Ольга</t>
  </si>
  <si>
    <t>Деменкова Анастасия</t>
  </si>
  <si>
    <t>Кокарева Аглая</t>
  </si>
  <si>
    <t>Королева София</t>
  </si>
  <si>
    <t>Грибова Марина</t>
  </si>
  <si>
    <t>Соколова Софья</t>
  </si>
  <si>
    <t xml:space="preserve">Колоницкая Виктория </t>
  </si>
  <si>
    <t>Галкина Кристина</t>
  </si>
  <si>
    <t>Сибаева Снежана</t>
  </si>
  <si>
    <t>Васюкова Валерия</t>
  </si>
  <si>
    <t>Касимова Виолетта</t>
  </si>
  <si>
    <t xml:space="preserve">Таджиева Алина </t>
  </si>
  <si>
    <t>Шипилова Дарья</t>
  </si>
  <si>
    <t>Реппо Эрика</t>
  </si>
  <si>
    <t>Соломатина Олеся</t>
  </si>
  <si>
    <t>Лосева Анфиса</t>
  </si>
  <si>
    <t>Корчебная Ольга</t>
  </si>
  <si>
    <t>Гончарова Варвара</t>
  </si>
  <si>
    <t>Осипова Виктория</t>
  </si>
  <si>
    <t>Голыбина Валентина</t>
  </si>
  <si>
    <t>Хатунцева Александра</t>
  </si>
  <si>
    <t>Мальцева Любовь</t>
  </si>
  <si>
    <t>Груздева Ксения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</si>
</sst>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.00"/>
    <numFmt numFmtId="165" formatCode="0.000"/>
    <numFmt numFmtId="166" formatCode="mm:ss.000"/>
    <numFmt numFmtId="167" formatCode="yyyy"/>
  </numFmts>
  <fonts count="20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 Cyr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15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vertical="center"/>
    </xf>
    <xf numFmtId="2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7" fillId="0" borderId="14" xfId="0" applyNumberFormat="1" applyFont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14" fontId="2" fillId="0" borderId="20" xfId="0" applyNumberFormat="1" applyFont="1" applyBorder="1" applyAlignment="1">
      <alignment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vertical="center"/>
    </xf>
    <xf numFmtId="2" fontId="2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 wrapText="1"/>
    </xf>
    <xf numFmtId="14" fontId="11" fillId="3" borderId="23" xfId="1" applyNumberFormat="1" applyFont="1" applyFill="1" applyBorder="1" applyAlignment="1">
      <alignment horizontal="center" vertical="center" wrapText="1"/>
    </xf>
    <xf numFmtId="0" fontId="9" fillId="3" borderId="23" xfId="1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164" fontId="11" fillId="3" borderId="23" xfId="1" applyNumberFormat="1" applyFont="1" applyFill="1" applyBorder="1" applyAlignment="1">
      <alignment horizontal="center" vertical="center" wrapText="1"/>
    </xf>
    <xf numFmtId="2" fontId="11" fillId="3" borderId="23" xfId="1" applyNumberFormat="1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/>
    </xf>
    <xf numFmtId="0" fontId="11" fillId="3" borderId="27" xfId="1" applyFont="1" applyFill="1" applyBorder="1" applyAlignment="1">
      <alignment horizontal="center" vertical="center" wrapText="1"/>
    </xf>
    <xf numFmtId="14" fontId="11" fillId="3" borderId="27" xfId="1" applyNumberFormat="1" applyFont="1" applyFill="1" applyBorder="1" applyAlignment="1">
      <alignment horizontal="center" vertical="center" wrapText="1"/>
    </xf>
    <xf numFmtId="0" fontId="9" fillId="3" borderId="27" xfId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 wrapText="1"/>
    </xf>
    <xf numFmtId="164" fontId="11" fillId="3" borderId="27" xfId="1" applyNumberFormat="1" applyFont="1" applyFill="1" applyBorder="1" applyAlignment="1">
      <alignment horizontal="center" vertical="center" wrapText="1"/>
    </xf>
    <xf numFmtId="2" fontId="11" fillId="3" borderId="29" xfId="1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 wrapText="1"/>
    </xf>
    <xf numFmtId="14" fontId="11" fillId="0" borderId="27" xfId="1" applyNumberFormat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/>
    </xf>
    <xf numFmtId="164" fontId="11" fillId="0" borderId="16" xfId="1" applyNumberFormat="1" applyFont="1" applyFill="1" applyBorder="1" applyAlignment="1">
      <alignment horizontal="center" vertical="center" wrapText="1"/>
    </xf>
    <xf numFmtId="2" fontId="11" fillId="0" borderId="29" xfId="1" applyNumberFormat="1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6" fillId="0" borderId="27" xfId="0" applyFont="1" applyBorder="1" applyAlignment="1">
      <alignment horizontal="left" vertical="center"/>
    </xf>
    <xf numFmtId="0" fontId="16" fillId="0" borderId="27" xfId="0" applyFont="1" applyFill="1" applyBorder="1" applyAlignment="1">
      <alignment horizontal="left" vertical="center"/>
    </xf>
    <xf numFmtId="14" fontId="16" fillId="0" borderId="27" xfId="0" applyNumberFormat="1" applyFont="1" applyBorder="1" applyAlignment="1">
      <alignment horizontal="center" vertical="center"/>
    </xf>
    <xf numFmtId="165" fontId="14" fillId="0" borderId="27" xfId="0" applyNumberFormat="1" applyFont="1" applyBorder="1" applyAlignment="1">
      <alignment horizontal="center" vertical="center"/>
    </xf>
    <xf numFmtId="2" fontId="15" fillId="0" borderId="27" xfId="0" applyNumberFormat="1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 wrapText="1"/>
    </xf>
    <xf numFmtId="166" fontId="14" fillId="0" borderId="27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8" fillId="0" borderId="3" xfId="2" applyFont="1" applyBorder="1" applyAlignment="1">
      <alignment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167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vertical="center" wrapText="1"/>
    </xf>
    <xf numFmtId="2" fontId="10" fillId="0" borderId="3" xfId="0" applyNumberFormat="1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vertical="center"/>
    </xf>
    <xf numFmtId="0" fontId="6" fillId="3" borderId="33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49" fontId="2" fillId="0" borderId="27" xfId="0" applyNumberFormat="1" applyFont="1" applyBorder="1" applyAlignment="1">
      <alignment horizontal="left" vertical="center"/>
    </xf>
    <xf numFmtId="14" fontId="2" fillId="0" borderId="27" xfId="0" applyNumberFormat="1" applyFont="1" applyBorder="1" applyAlignment="1">
      <alignment vertical="center"/>
    </xf>
    <xf numFmtId="0" fontId="2" fillId="0" borderId="27" xfId="0" applyFont="1" applyBorder="1" applyAlignment="1">
      <alignment horizontal="left" vertical="center"/>
    </xf>
    <xf numFmtId="0" fontId="2" fillId="0" borderId="27" xfId="0" applyFont="1" applyBorder="1" applyAlignment="1">
      <alignment horizontal="right" vertical="center"/>
    </xf>
    <xf numFmtId="0" fontId="0" fillId="0" borderId="27" xfId="0" applyBorder="1"/>
    <xf numFmtId="49" fontId="2" fillId="0" borderId="27" xfId="0" applyNumberFormat="1" applyFont="1" applyBorder="1" applyAlignment="1">
      <alignment vertical="center"/>
    </xf>
    <xf numFmtId="9" fontId="2" fillId="0" borderId="27" xfId="0" applyNumberFormat="1" applyFont="1" applyBorder="1" applyAlignment="1">
      <alignment horizontal="left" vertical="center"/>
    </xf>
    <xf numFmtId="2" fontId="2" fillId="0" borderId="27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</cellXfs>
  <cellStyles count="3">
    <cellStyle name="Обычный" xfId="0" builtinId="0"/>
    <cellStyle name="Обычный_ID4938_RS_1" xfId="2"/>
    <cellStyle name="Обычный_Стартовый протокол Смирнов_20101106_Results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133350</xdr:rowOff>
    </xdr:from>
    <xdr:to>
      <xdr:col>2</xdr:col>
      <xdr:colOff>819150</xdr:colOff>
      <xdr:row>5</xdr:row>
      <xdr:rowOff>219075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3350"/>
          <a:ext cx="16764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152400</xdr:colOff>
      <xdr:row>0</xdr:row>
      <xdr:rowOff>123825</xdr:rowOff>
    </xdr:from>
    <xdr:to>
      <xdr:col>12</xdr:col>
      <xdr:colOff>219075</xdr:colOff>
      <xdr:row>5</xdr:row>
      <xdr:rowOff>76200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123825"/>
          <a:ext cx="676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457200</xdr:colOff>
      <xdr:row>67</xdr:row>
      <xdr:rowOff>95250</xdr:rowOff>
    </xdr:from>
    <xdr:to>
      <xdr:col>12</xdr:col>
      <xdr:colOff>428625</xdr:colOff>
      <xdr:row>73</xdr:row>
      <xdr:rowOff>76200</xdr:rowOff>
    </xdr:to>
    <xdr:pic>
      <xdr:nvPicPr>
        <xdr:cNvPr id="4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14020800"/>
          <a:ext cx="1190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438150</xdr:colOff>
      <xdr:row>68</xdr:row>
      <xdr:rowOff>85725</xdr:rowOff>
    </xdr:from>
    <xdr:to>
      <xdr:col>9</xdr:col>
      <xdr:colOff>400050</xdr:colOff>
      <xdr:row>72</xdr:row>
      <xdr:rowOff>133350</xdr:rowOff>
    </xdr:to>
    <xdr:pic>
      <xdr:nvPicPr>
        <xdr:cNvPr id="5" name="Рисунок 4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4211300"/>
          <a:ext cx="10287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628650</xdr:colOff>
      <xdr:row>67</xdr:row>
      <xdr:rowOff>180975</xdr:rowOff>
    </xdr:from>
    <xdr:to>
      <xdr:col>6</xdr:col>
      <xdr:colOff>838200</xdr:colOff>
      <xdr:row>73</xdr:row>
      <xdr:rowOff>114300</xdr:rowOff>
    </xdr:to>
    <xdr:pic>
      <xdr:nvPicPr>
        <xdr:cNvPr id="6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106525"/>
          <a:ext cx="14859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tabSelected="1" topLeftCell="A11" zoomScaleNormal="100" workbookViewId="0">
      <selection activeCell="S30" sqref="S30"/>
    </sheetView>
  </sheetViews>
  <sheetFormatPr defaultRowHeight="12.75" x14ac:dyDescent="0.2"/>
  <cols>
    <col min="1" max="1" width="6.7109375" customWidth="1"/>
    <col min="2" max="2" width="9.140625" customWidth="1"/>
    <col min="3" max="3" width="12.42578125" customWidth="1"/>
    <col min="4" max="4" width="21.85546875" customWidth="1"/>
    <col min="5" max="5" width="12.140625" customWidth="1"/>
    <col min="6" max="6" width="7" customWidth="1"/>
    <col min="7" max="7" width="25.42578125" customWidth="1"/>
    <col min="8" max="9" width="8" customWidth="1"/>
    <col min="10" max="10" width="12.85546875" customWidth="1"/>
    <col min="11" max="11" width="9.140625" customWidth="1"/>
    <col min="13" max="13" width="11.42578125" customWidth="1"/>
  </cols>
  <sheetData>
    <row r="1" spans="1:13" ht="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6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6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6.75" customHeight="1" x14ac:dyDescent="0.2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4.75" customHeight="1" x14ac:dyDescent="0.2">
      <c r="A6" s="3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4.75" customHeight="1" x14ac:dyDescent="0.2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8.25" customHeight="1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9.5" thickTop="1" x14ac:dyDescent="0.2">
      <c r="A9" s="5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3" ht="18.75" x14ac:dyDescent="0.2">
      <c r="A10" s="8" t="s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0"/>
    </row>
    <row r="11" spans="1:13" ht="18.75" x14ac:dyDescent="0.2">
      <c r="A11" s="11" t="s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</row>
    <row r="12" spans="1:13" ht="21" x14ac:dyDescent="0.2">
      <c r="A12" s="14" t="s">
        <v>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"/>
    </row>
    <row r="13" spans="1:13" ht="15.75" x14ac:dyDescent="0.2">
      <c r="A13" s="17" t="s">
        <v>8</v>
      </c>
      <c r="B13" s="18"/>
      <c r="C13" s="18"/>
      <c r="D13" s="18"/>
      <c r="E13" s="19"/>
      <c r="F13" s="20"/>
      <c r="G13" s="21"/>
      <c r="H13" s="22"/>
      <c r="I13" s="22"/>
      <c r="J13" s="23"/>
      <c r="K13" s="24"/>
      <c r="L13" s="25"/>
      <c r="M13" s="26" t="s">
        <v>9</v>
      </c>
    </row>
    <row r="14" spans="1:13" ht="15.75" x14ac:dyDescent="0.2">
      <c r="A14" s="27" t="s">
        <v>10</v>
      </c>
      <c r="B14" s="28"/>
      <c r="C14" s="28"/>
      <c r="D14" s="28"/>
      <c r="E14" s="29"/>
      <c r="F14" s="30"/>
      <c r="G14" s="31"/>
      <c r="H14" s="32"/>
      <c r="I14" s="32"/>
      <c r="J14" s="33"/>
      <c r="K14" s="34"/>
      <c r="L14" s="35"/>
      <c r="M14" s="36" t="s">
        <v>11</v>
      </c>
    </row>
    <row r="15" spans="1:13" ht="15" x14ac:dyDescent="0.2">
      <c r="A15" s="37" t="s">
        <v>12</v>
      </c>
      <c r="B15" s="38"/>
      <c r="C15" s="38"/>
      <c r="D15" s="38"/>
      <c r="E15" s="38"/>
      <c r="F15" s="38"/>
      <c r="G15" s="39"/>
      <c r="H15" s="40" t="s">
        <v>13</v>
      </c>
      <c r="I15" s="41"/>
      <c r="J15" s="41"/>
      <c r="K15" s="41"/>
      <c r="L15" s="41"/>
      <c r="M15" s="42"/>
    </row>
    <row r="16" spans="1:13" ht="15" x14ac:dyDescent="0.2">
      <c r="A16" s="43" t="s">
        <v>14</v>
      </c>
      <c r="B16" s="44"/>
      <c r="C16" s="44"/>
      <c r="D16" s="45"/>
      <c r="E16" s="46" t="s">
        <v>2</v>
      </c>
      <c r="F16" s="45"/>
      <c r="G16" s="46"/>
      <c r="H16" s="47" t="s">
        <v>15</v>
      </c>
      <c r="I16" s="48"/>
      <c r="J16" s="48"/>
      <c r="K16" s="48"/>
      <c r="L16" s="48"/>
      <c r="M16" s="49"/>
    </row>
    <row r="17" spans="1:15" ht="15" x14ac:dyDescent="0.2">
      <c r="A17" s="43" t="s">
        <v>16</v>
      </c>
      <c r="B17" s="44"/>
      <c r="C17" s="44"/>
      <c r="D17" s="46"/>
      <c r="E17" s="50"/>
      <c r="F17" s="45"/>
      <c r="G17" s="51" t="s">
        <v>17</v>
      </c>
      <c r="H17" s="47" t="s">
        <v>18</v>
      </c>
      <c r="I17" s="48"/>
      <c r="J17" s="48"/>
      <c r="K17" s="48"/>
      <c r="L17" s="48"/>
      <c r="M17" s="49"/>
    </row>
    <row r="18" spans="1:15" ht="15" x14ac:dyDescent="0.2">
      <c r="A18" s="43" t="s">
        <v>19</v>
      </c>
      <c r="B18" s="44"/>
      <c r="C18" s="44"/>
      <c r="D18" s="46"/>
      <c r="E18" s="50"/>
      <c r="F18" s="45"/>
      <c r="G18" s="51" t="s">
        <v>20</v>
      </c>
      <c r="H18" s="47" t="s">
        <v>21</v>
      </c>
      <c r="I18" s="48"/>
      <c r="J18" s="48"/>
      <c r="K18" s="48"/>
      <c r="L18" s="48"/>
      <c r="M18" s="49"/>
    </row>
    <row r="19" spans="1:15" ht="16.5" thickBot="1" x14ac:dyDescent="0.25">
      <c r="A19" s="43" t="s">
        <v>22</v>
      </c>
      <c r="B19" s="52"/>
      <c r="C19" s="52"/>
      <c r="D19" s="53"/>
      <c r="E19" s="54"/>
      <c r="F19" s="53"/>
      <c r="G19" s="51" t="s">
        <v>23</v>
      </c>
      <c r="H19" s="55" t="s">
        <v>24</v>
      </c>
      <c r="I19" s="56"/>
      <c r="J19" s="57"/>
      <c r="K19" s="58">
        <v>0.5</v>
      </c>
      <c r="M19" s="59" t="s">
        <v>25</v>
      </c>
    </row>
    <row r="20" spans="1:15" ht="14.25" thickTop="1" thickBot="1" x14ac:dyDescent="0.25">
      <c r="A20" s="60"/>
      <c r="B20" s="61"/>
      <c r="C20" s="61"/>
      <c r="D20" s="62"/>
      <c r="E20" s="63"/>
      <c r="F20" s="62"/>
      <c r="G20" s="62"/>
      <c r="H20" s="64"/>
      <c r="I20" s="64"/>
      <c r="J20" s="65"/>
      <c r="K20" s="66"/>
      <c r="L20" s="62"/>
      <c r="M20" s="67"/>
    </row>
    <row r="21" spans="1:15" ht="13.5" thickTop="1" x14ac:dyDescent="0.2">
      <c r="A21" s="68" t="s">
        <v>26</v>
      </c>
      <c r="B21" s="69" t="s">
        <v>27</v>
      </c>
      <c r="C21" s="69" t="s">
        <v>28</v>
      </c>
      <c r="D21" s="69" t="s">
        <v>29</v>
      </c>
      <c r="E21" s="70" t="s">
        <v>30</v>
      </c>
      <c r="F21" s="71" t="s">
        <v>31</v>
      </c>
      <c r="G21" s="71" t="s">
        <v>32</v>
      </c>
      <c r="H21" s="72" t="s">
        <v>33</v>
      </c>
      <c r="I21" s="73" t="s">
        <v>34</v>
      </c>
      <c r="J21" s="74" t="s">
        <v>35</v>
      </c>
      <c r="K21" s="75" t="s">
        <v>36</v>
      </c>
      <c r="L21" s="76" t="s">
        <v>37</v>
      </c>
      <c r="M21" s="77" t="s">
        <v>38</v>
      </c>
    </row>
    <row r="22" spans="1:15" x14ac:dyDescent="0.2">
      <c r="A22" s="78"/>
      <c r="B22" s="79"/>
      <c r="C22" s="79"/>
      <c r="D22" s="79"/>
      <c r="E22" s="80"/>
      <c r="F22" s="81"/>
      <c r="G22" s="81"/>
      <c r="H22" s="82"/>
      <c r="I22" s="83"/>
      <c r="J22" s="84"/>
      <c r="K22" s="85"/>
      <c r="L22" s="86"/>
      <c r="M22" s="87"/>
    </row>
    <row r="23" spans="1:15" ht="5.25" customHeight="1" x14ac:dyDescent="0.2">
      <c r="A23" s="88"/>
      <c r="B23" s="89"/>
      <c r="C23" s="89"/>
      <c r="D23" s="89"/>
      <c r="E23" s="90"/>
      <c r="F23" s="89"/>
      <c r="G23" s="91"/>
      <c r="H23" s="92"/>
      <c r="I23" s="92"/>
      <c r="J23" s="93"/>
      <c r="K23" s="94"/>
      <c r="L23" s="95"/>
      <c r="M23" s="96"/>
    </row>
    <row r="24" spans="1:15" ht="18" customHeight="1" x14ac:dyDescent="0.2">
      <c r="A24" s="97">
        <v>1</v>
      </c>
      <c r="B24" s="98">
        <v>151</v>
      </c>
      <c r="C24" s="99">
        <v>10091970532</v>
      </c>
      <c r="D24" s="100" t="s">
        <v>62</v>
      </c>
      <c r="E24" s="101">
        <v>39047</v>
      </c>
      <c r="F24" s="101" t="s">
        <v>49</v>
      </c>
      <c r="G24" s="101" t="s">
        <v>63</v>
      </c>
      <c r="H24" s="102">
        <v>19.207999999999998</v>
      </c>
      <c r="I24" s="102">
        <v>14.078000000000003</v>
      </c>
      <c r="J24" s="106">
        <v>3.8525462962962971E-4</v>
      </c>
      <c r="K24" s="103">
        <v>54.076789040437419</v>
      </c>
      <c r="L24" s="104" t="s">
        <v>47</v>
      </c>
      <c r="M24" s="105" t="s">
        <v>39</v>
      </c>
      <c r="O24" s="106">
        <v>3.8525462962962971E-4</v>
      </c>
    </row>
    <row r="25" spans="1:15" ht="18" customHeight="1" x14ac:dyDescent="0.2">
      <c r="A25" s="97">
        <v>2</v>
      </c>
      <c r="B25" s="104">
        <v>127</v>
      </c>
      <c r="C25" s="99">
        <v>10089461161</v>
      </c>
      <c r="D25" s="100" t="s">
        <v>64</v>
      </c>
      <c r="E25" s="101">
        <v>38988</v>
      </c>
      <c r="F25" s="101" t="s">
        <v>49</v>
      </c>
      <c r="G25" s="101" t="s">
        <v>65</v>
      </c>
      <c r="H25" s="102">
        <v>19.43</v>
      </c>
      <c r="I25" s="102">
        <v>14.835999999999999</v>
      </c>
      <c r="J25" s="106">
        <v>3.9659722222222218E-4</v>
      </c>
      <c r="K25" s="103">
        <v>52.530204867798986</v>
      </c>
      <c r="L25" s="104" t="s">
        <v>49</v>
      </c>
      <c r="M25" s="107"/>
      <c r="O25" s="106">
        <v>3.9659722222222218E-4</v>
      </c>
    </row>
    <row r="26" spans="1:15" ht="18" customHeight="1" x14ac:dyDescent="0.2">
      <c r="A26" s="97">
        <v>3</v>
      </c>
      <c r="B26" s="104">
        <v>128</v>
      </c>
      <c r="C26" s="99">
        <v>10094893363</v>
      </c>
      <c r="D26" s="100" t="s">
        <v>66</v>
      </c>
      <c r="E26" s="101">
        <v>38783</v>
      </c>
      <c r="F26" s="101" t="s">
        <v>49</v>
      </c>
      <c r="G26" s="101" t="s">
        <v>65</v>
      </c>
      <c r="H26" s="102">
        <v>19.687000000000001</v>
      </c>
      <c r="I26" s="102">
        <v>14.920999999999996</v>
      </c>
      <c r="J26" s="106">
        <v>4.0055555555555553E-4</v>
      </c>
      <c r="K26" s="103">
        <v>52.011095700416092</v>
      </c>
      <c r="L26" s="104" t="s">
        <v>49</v>
      </c>
      <c r="M26" s="107"/>
      <c r="O26" s="106">
        <v>4.0055555555555553E-4</v>
      </c>
    </row>
    <row r="27" spans="1:15" ht="18" customHeight="1" x14ac:dyDescent="0.2">
      <c r="A27" s="97">
        <v>4</v>
      </c>
      <c r="B27" s="104">
        <v>126</v>
      </c>
      <c r="C27" s="99">
        <v>10096881762</v>
      </c>
      <c r="D27" s="100" t="s">
        <v>67</v>
      </c>
      <c r="E27" s="101">
        <v>38989</v>
      </c>
      <c r="F27" s="101" t="s">
        <v>49</v>
      </c>
      <c r="G27" s="101" t="s">
        <v>65</v>
      </c>
      <c r="H27" s="102">
        <v>20.373999999999999</v>
      </c>
      <c r="I27" s="102">
        <v>15.282999999999998</v>
      </c>
      <c r="J27" s="106">
        <v>4.1269675925925919E-4</v>
      </c>
      <c r="K27" s="103">
        <v>50.480971478251121</v>
      </c>
      <c r="L27" s="104" t="s">
        <v>51</v>
      </c>
      <c r="M27" s="107"/>
      <c r="O27" s="106">
        <v>4.1269675925925919E-4</v>
      </c>
    </row>
    <row r="28" spans="1:15" ht="18" customHeight="1" x14ac:dyDescent="0.2">
      <c r="A28" s="97">
        <v>5</v>
      </c>
      <c r="B28" s="104">
        <v>66</v>
      </c>
      <c r="C28" s="99">
        <v>10080748238</v>
      </c>
      <c r="D28" s="100" t="s">
        <v>68</v>
      </c>
      <c r="E28" s="101">
        <v>39121</v>
      </c>
      <c r="F28" s="101" t="s">
        <v>49</v>
      </c>
      <c r="G28" s="101" t="s">
        <v>69</v>
      </c>
      <c r="H28" s="102">
        <v>20.675999999999998</v>
      </c>
      <c r="I28" s="102">
        <v>15.245999999999999</v>
      </c>
      <c r="J28" s="106">
        <v>4.1576388888888886E-4</v>
      </c>
      <c r="K28" s="103">
        <v>50.108568565224658</v>
      </c>
      <c r="L28" s="104" t="s">
        <v>51</v>
      </c>
      <c r="M28" s="107"/>
      <c r="O28" s="106">
        <v>4.1576388888888886E-4</v>
      </c>
    </row>
    <row r="29" spans="1:15" ht="18" customHeight="1" x14ac:dyDescent="0.2">
      <c r="A29" s="97">
        <v>6</v>
      </c>
      <c r="B29" s="104">
        <v>157</v>
      </c>
      <c r="C29" s="99">
        <v>10095066650</v>
      </c>
      <c r="D29" s="100" t="s">
        <v>70</v>
      </c>
      <c r="E29" s="101">
        <v>38905</v>
      </c>
      <c r="F29" s="101" t="s">
        <v>51</v>
      </c>
      <c r="G29" s="101" t="s">
        <v>63</v>
      </c>
      <c r="H29" s="102">
        <v>20.463000000000001</v>
      </c>
      <c r="I29" s="102">
        <v>15.789000000000001</v>
      </c>
      <c r="J29" s="106">
        <v>4.1958333333333339E-4</v>
      </c>
      <c r="K29" s="103">
        <v>49.652432969215489</v>
      </c>
      <c r="L29" s="104" t="s">
        <v>51</v>
      </c>
      <c r="M29" s="107"/>
      <c r="O29" s="106">
        <v>4.1958333333333339E-4</v>
      </c>
    </row>
    <row r="30" spans="1:15" ht="18" customHeight="1" x14ac:dyDescent="0.2">
      <c r="A30" s="97">
        <v>7</v>
      </c>
      <c r="B30" s="104">
        <v>129</v>
      </c>
      <c r="C30" s="99">
        <v>10112709637</v>
      </c>
      <c r="D30" s="100" t="s">
        <v>71</v>
      </c>
      <c r="E30" s="101">
        <v>39296</v>
      </c>
      <c r="F30" s="101" t="s">
        <v>51</v>
      </c>
      <c r="G30" s="101" t="s">
        <v>65</v>
      </c>
      <c r="H30" s="102">
        <v>20.611999999999998</v>
      </c>
      <c r="I30" s="102">
        <v>15.785</v>
      </c>
      <c r="J30" s="106">
        <v>4.2126157407407412E-4</v>
      </c>
      <c r="K30" s="103">
        <v>49.454625381212743</v>
      </c>
      <c r="L30" s="104" t="s">
        <v>51</v>
      </c>
      <c r="M30" s="107"/>
      <c r="O30" s="106">
        <v>4.2126157407407412E-4</v>
      </c>
    </row>
    <row r="31" spans="1:15" ht="18" customHeight="1" x14ac:dyDescent="0.2">
      <c r="A31" s="97">
        <v>8</v>
      </c>
      <c r="B31" s="98">
        <v>65</v>
      </c>
      <c r="C31" s="99">
        <v>10090420653</v>
      </c>
      <c r="D31" s="100" t="s">
        <v>72</v>
      </c>
      <c r="E31" s="101">
        <v>38763</v>
      </c>
      <c r="F31" s="101" t="s">
        <v>49</v>
      </c>
      <c r="G31" s="101" t="s">
        <v>69</v>
      </c>
      <c r="H31" s="102">
        <v>21.04</v>
      </c>
      <c r="I31" s="102">
        <v>15.505000000000003</v>
      </c>
      <c r="J31" s="106">
        <v>4.2297453703703703E-4</v>
      </c>
      <c r="K31" s="103">
        <v>49.254343959501988</v>
      </c>
      <c r="L31" s="104" t="s">
        <v>51</v>
      </c>
      <c r="M31" s="107"/>
      <c r="O31" s="106">
        <v>4.2297453703703703E-4</v>
      </c>
    </row>
    <row r="32" spans="1:15" ht="18" customHeight="1" x14ac:dyDescent="0.2">
      <c r="A32" s="97">
        <v>9</v>
      </c>
      <c r="B32" s="104">
        <v>60</v>
      </c>
      <c r="C32" s="99">
        <v>10090053164</v>
      </c>
      <c r="D32" s="100" t="s">
        <v>73</v>
      </c>
      <c r="E32" s="101">
        <v>39217</v>
      </c>
      <c r="F32" s="101" t="s">
        <v>51</v>
      </c>
      <c r="G32" s="101" t="s">
        <v>69</v>
      </c>
      <c r="H32" s="102">
        <v>20.568999999999999</v>
      </c>
      <c r="I32" s="102">
        <v>16.116000000000003</v>
      </c>
      <c r="J32" s="106">
        <v>4.2459490740740744E-4</v>
      </c>
      <c r="K32" s="103">
        <v>49.066375902957603</v>
      </c>
      <c r="L32" s="104" t="s">
        <v>51</v>
      </c>
      <c r="M32" s="107"/>
      <c r="O32" s="106">
        <v>4.2459490740740744E-4</v>
      </c>
    </row>
    <row r="33" spans="1:15" ht="18" customHeight="1" x14ac:dyDescent="0.2">
      <c r="A33" s="97">
        <v>10</v>
      </c>
      <c r="B33" s="104">
        <v>62</v>
      </c>
      <c r="C33" s="99">
        <v>10115496163</v>
      </c>
      <c r="D33" s="100" t="s">
        <v>74</v>
      </c>
      <c r="E33" s="101">
        <v>38895</v>
      </c>
      <c r="F33" s="101" t="s">
        <v>49</v>
      </c>
      <c r="G33" s="101" t="s">
        <v>69</v>
      </c>
      <c r="H33" s="102">
        <v>20.486000000000001</v>
      </c>
      <c r="I33" s="102">
        <v>16.281000000000002</v>
      </c>
      <c r="J33" s="106">
        <v>4.2554398148148144E-4</v>
      </c>
      <c r="K33" s="103">
        <v>48.95694508662659</v>
      </c>
      <c r="L33" s="104" t="s">
        <v>51</v>
      </c>
      <c r="M33" s="107"/>
      <c r="O33" s="106">
        <v>4.2554398148148144E-4</v>
      </c>
    </row>
    <row r="34" spans="1:15" ht="18" customHeight="1" x14ac:dyDescent="0.2">
      <c r="A34" s="97">
        <v>11</v>
      </c>
      <c r="B34" s="104">
        <v>158</v>
      </c>
      <c r="C34" s="99">
        <v>10100041841</v>
      </c>
      <c r="D34" s="100" t="s">
        <v>75</v>
      </c>
      <c r="E34" s="101">
        <v>39082</v>
      </c>
      <c r="F34" s="101" t="s">
        <v>49</v>
      </c>
      <c r="G34" s="101" t="s">
        <v>63</v>
      </c>
      <c r="H34" s="102">
        <v>20.983000000000001</v>
      </c>
      <c r="I34" s="102">
        <v>16.391000000000002</v>
      </c>
      <c r="J34" s="106">
        <v>4.3256944444444446E-4</v>
      </c>
      <c r="K34" s="103">
        <v>48.16182372772515</v>
      </c>
      <c r="L34" s="104" t="s">
        <v>53</v>
      </c>
      <c r="M34" s="107"/>
      <c r="O34" s="106">
        <v>4.3256944444444446E-4</v>
      </c>
    </row>
    <row r="35" spans="1:15" ht="18" customHeight="1" x14ac:dyDescent="0.2">
      <c r="A35" s="97">
        <v>12</v>
      </c>
      <c r="B35" s="104">
        <v>28</v>
      </c>
      <c r="C35" s="99">
        <v>10137271047</v>
      </c>
      <c r="D35" s="100" t="s">
        <v>76</v>
      </c>
      <c r="E35" s="101">
        <v>40018</v>
      </c>
      <c r="F35" s="101" t="s">
        <v>51</v>
      </c>
      <c r="G35" s="101" t="s">
        <v>69</v>
      </c>
      <c r="H35" s="102">
        <v>21.875</v>
      </c>
      <c r="I35" s="102">
        <v>16.182000000000002</v>
      </c>
      <c r="J35" s="106">
        <v>4.4047453703703713E-4</v>
      </c>
      <c r="K35" s="103">
        <v>47.297474840371024</v>
      </c>
      <c r="L35" s="104" t="s">
        <v>53</v>
      </c>
      <c r="M35" s="107"/>
      <c r="O35" s="106">
        <v>4.4047453703703713E-4</v>
      </c>
    </row>
    <row r="36" spans="1:15" ht="18" customHeight="1" x14ac:dyDescent="0.2">
      <c r="A36" s="97">
        <v>13</v>
      </c>
      <c r="B36" s="98">
        <v>29</v>
      </c>
      <c r="C36" s="99">
        <v>10127774848</v>
      </c>
      <c r="D36" s="100" t="s">
        <v>77</v>
      </c>
      <c r="E36" s="101">
        <v>39967</v>
      </c>
      <c r="F36" s="101" t="s">
        <v>51</v>
      </c>
      <c r="G36" s="101" t="s">
        <v>69</v>
      </c>
      <c r="H36" s="102">
        <v>22.210999999999999</v>
      </c>
      <c r="I36" s="102">
        <v>16.173000000000002</v>
      </c>
      <c r="J36" s="106">
        <v>4.4425925925925926E-4</v>
      </c>
      <c r="K36" s="103">
        <v>46.89453939141309</v>
      </c>
      <c r="L36" s="104" t="s">
        <v>53</v>
      </c>
      <c r="M36" s="107"/>
      <c r="O36" s="106">
        <v>4.4425925925925926E-4</v>
      </c>
    </row>
    <row r="37" spans="1:15" ht="18" customHeight="1" x14ac:dyDescent="0.2">
      <c r="A37" s="97">
        <v>14</v>
      </c>
      <c r="B37" s="104">
        <v>24</v>
      </c>
      <c r="C37" s="99">
        <v>10111631927</v>
      </c>
      <c r="D37" s="100" t="s">
        <v>78</v>
      </c>
      <c r="E37" s="101">
        <v>39348</v>
      </c>
      <c r="F37" s="101" t="s">
        <v>49</v>
      </c>
      <c r="G37" s="101" t="s">
        <v>69</v>
      </c>
      <c r="H37" s="102">
        <v>22.193000000000001</v>
      </c>
      <c r="I37" s="102">
        <v>16.340999999999998</v>
      </c>
      <c r="J37" s="106">
        <v>4.4599537037037041E-4</v>
      </c>
      <c r="K37" s="103">
        <v>46.711994602169518</v>
      </c>
      <c r="L37" s="104" t="s">
        <v>53</v>
      </c>
      <c r="M37" s="107"/>
      <c r="O37" s="106">
        <v>4.4599537037037041E-4</v>
      </c>
    </row>
    <row r="38" spans="1:15" ht="18" customHeight="1" x14ac:dyDescent="0.2">
      <c r="A38" s="97">
        <v>15</v>
      </c>
      <c r="B38" s="104">
        <v>32</v>
      </c>
      <c r="C38" s="99">
        <v>10144647693</v>
      </c>
      <c r="D38" s="100" t="s">
        <v>79</v>
      </c>
      <c r="E38" s="101">
        <v>40324</v>
      </c>
      <c r="F38" s="101" t="s">
        <v>51</v>
      </c>
      <c r="G38" s="101" t="s">
        <v>69</v>
      </c>
      <c r="H38" s="102">
        <v>22.445</v>
      </c>
      <c r="I38" s="102">
        <v>16.164999999999999</v>
      </c>
      <c r="J38" s="106">
        <v>4.4687500000000001E-4</v>
      </c>
      <c r="K38" s="103">
        <v>46.620046620046622</v>
      </c>
      <c r="L38" s="104" t="s">
        <v>53</v>
      </c>
      <c r="M38" s="107"/>
      <c r="O38" s="106">
        <v>4.4687500000000001E-4</v>
      </c>
    </row>
    <row r="39" spans="1:15" ht="18" customHeight="1" x14ac:dyDescent="0.2">
      <c r="A39" s="97">
        <v>16</v>
      </c>
      <c r="B39" s="104">
        <v>26</v>
      </c>
      <c r="C39" s="99">
        <v>10137268320</v>
      </c>
      <c r="D39" s="100" t="s">
        <v>80</v>
      </c>
      <c r="E39" s="101">
        <v>39488</v>
      </c>
      <c r="F39" s="101" t="s">
        <v>51</v>
      </c>
      <c r="G39" s="101" t="s">
        <v>69</v>
      </c>
      <c r="H39" s="102">
        <v>22.300999999999998</v>
      </c>
      <c r="I39" s="102">
        <v>16.672999999999998</v>
      </c>
      <c r="J39" s="106">
        <v>4.5108796296296298E-4</v>
      </c>
      <c r="K39" s="103">
        <v>46.184635911120232</v>
      </c>
      <c r="L39" s="104" t="s">
        <v>53</v>
      </c>
      <c r="M39" s="107"/>
      <c r="O39" s="106">
        <v>4.5108796296296298E-4</v>
      </c>
    </row>
    <row r="40" spans="1:15" ht="18" customHeight="1" x14ac:dyDescent="0.2">
      <c r="A40" s="97">
        <v>17</v>
      </c>
      <c r="B40" s="104">
        <v>160</v>
      </c>
      <c r="C40" s="99">
        <v>10130345045</v>
      </c>
      <c r="D40" s="100" t="s">
        <v>81</v>
      </c>
      <c r="E40" s="101">
        <v>39106</v>
      </c>
      <c r="F40" s="101" t="s">
        <v>51</v>
      </c>
      <c r="G40" s="101" t="s">
        <v>63</v>
      </c>
      <c r="H40" s="102">
        <v>21.847999999999999</v>
      </c>
      <c r="I40" s="102">
        <v>17.183999999999997</v>
      </c>
      <c r="J40" s="106">
        <v>4.5175925925925923E-4</v>
      </c>
      <c r="K40" s="103">
        <v>46.116007378561186</v>
      </c>
      <c r="L40" s="104" t="s">
        <v>55</v>
      </c>
      <c r="M40" s="107"/>
      <c r="O40" s="106">
        <v>4.5175925925925923E-4</v>
      </c>
    </row>
    <row r="41" spans="1:15" ht="18" customHeight="1" x14ac:dyDescent="0.2">
      <c r="A41" s="97">
        <v>18</v>
      </c>
      <c r="B41" s="104">
        <v>86</v>
      </c>
      <c r="C41" s="99">
        <v>10119496506</v>
      </c>
      <c r="D41" s="100" t="s">
        <v>82</v>
      </c>
      <c r="E41" s="101">
        <v>39295</v>
      </c>
      <c r="F41" s="101" t="s">
        <v>51</v>
      </c>
      <c r="G41" s="101" t="s">
        <v>69</v>
      </c>
      <c r="H41" s="102">
        <v>22.347999999999999</v>
      </c>
      <c r="I41" s="102">
        <v>16.692999999999998</v>
      </c>
      <c r="J41" s="106">
        <v>4.5186342592592587E-4</v>
      </c>
      <c r="K41" s="103">
        <v>46.105376399170112</v>
      </c>
      <c r="L41" s="104" t="s">
        <v>55</v>
      </c>
      <c r="M41" s="107"/>
      <c r="O41" s="106">
        <v>4.5186342592592587E-4</v>
      </c>
    </row>
    <row r="42" spans="1:15" ht="18" customHeight="1" x14ac:dyDescent="0.2">
      <c r="A42" s="97">
        <v>19</v>
      </c>
      <c r="B42" s="98">
        <v>55</v>
      </c>
      <c r="C42" s="99">
        <v>10137450192</v>
      </c>
      <c r="D42" s="100" t="s">
        <v>83</v>
      </c>
      <c r="E42" s="101">
        <v>39453</v>
      </c>
      <c r="F42" s="101" t="s">
        <v>51</v>
      </c>
      <c r="G42" s="101" t="s">
        <v>69</v>
      </c>
      <c r="H42" s="102">
        <v>22.574000000000002</v>
      </c>
      <c r="I42" s="102">
        <v>16.511999999999997</v>
      </c>
      <c r="J42" s="106">
        <v>4.523842592592592E-4</v>
      </c>
      <c r="K42" s="103">
        <v>46.052294939364479</v>
      </c>
      <c r="L42" s="104" t="s">
        <v>55</v>
      </c>
      <c r="M42" s="107"/>
      <c r="O42" s="106">
        <v>4.523842592592592E-4</v>
      </c>
    </row>
    <row r="43" spans="1:15" ht="18" customHeight="1" x14ac:dyDescent="0.2">
      <c r="A43" s="97">
        <v>20</v>
      </c>
      <c r="B43" s="104">
        <v>162</v>
      </c>
      <c r="C43" s="99">
        <v>10143149146</v>
      </c>
      <c r="D43" s="100" t="s">
        <v>84</v>
      </c>
      <c r="E43" s="101">
        <v>39402</v>
      </c>
      <c r="F43" s="101" t="s">
        <v>51</v>
      </c>
      <c r="G43" s="101" t="s">
        <v>63</v>
      </c>
      <c r="H43" s="102">
        <v>22.111000000000001</v>
      </c>
      <c r="I43" s="102">
        <v>17.075999999999997</v>
      </c>
      <c r="J43" s="106">
        <v>4.5355324074074075E-4</v>
      </c>
      <c r="K43" s="103">
        <v>45.933600428713611</v>
      </c>
      <c r="L43" s="104" t="s">
        <v>55</v>
      </c>
      <c r="M43" s="107"/>
      <c r="O43" s="106">
        <v>4.5355324074074075E-4</v>
      </c>
    </row>
    <row r="44" spans="1:15" ht="18" customHeight="1" x14ac:dyDescent="0.2">
      <c r="A44" s="97">
        <v>21</v>
      </c>
      <c r="B44" s="104">
        <v>30</v>
      </c>
      <c r="C44" s="99">
        <v>10127617931</v>
      </c>
      <c r="D44" s="100" t="s">
        <v>85</v>
      </c>
      <c r="E44" s="101">
        <v>39814</v>
      </c>
      <c r="F44" s="101" t="s">
        <v>51</v>
      </c>
      <c r="G44" s="101" t="s">
        <v>69</v>
      </c>
      <c r="H44" s="102">
        <v>22.414000000000001</v>
      </c>
      <c r="I44" s="102">
        <v>16.795999999999999</v>
      </c>
      <c r="J44" s="106">
        <v>4.5381944444444441E-4</v>
      </c>
      <c r="K44" s="103">
        <v>45.906656465187446</v>
      </c>
      <c r="L44" s="104" t="s">
        <v>55</v>
      </c>
      <c r="M44" s="107"/>
      <c r="O44" s="106">
        <v>4.5381944444444441E-4</v>
      </c>
    </row>
    <row r="45" spans="1:15" ht="18" customHeight="1" x14ac:dyDescent="0.2">
      <c r="A45" s="97">
        <v>22</v>
      </c>
      <c r="B45" s="104">
        <v>52</v>
      </c>
      <c r="C45" s="99">
        <v>10105526785</v>
      </c>
      <c r="D45" s="100" t="s">
        <v>86</v>
      </c>
      <c r="E45" s="101">
        <v>39379</v>
      </c>
      <c r="F45" s="101" t="s">
        <v>51</v>
      </c>
      <c r="G45" s="101" t="s">
        <v>69</v>
      </c>
      <c r="H45" s="102">
        <v>22.408000000000001</v>
      </c>
      <c r="I45" s="102">
        <v>16.875999999999998</v>
      </c>
      <c r="J45" s="106">
        <v>4.5467592592592586E-4</v>
      </c>
      <c r="K45" s="103">
        <v>45.820181244272476</v>
      </c>
      <c r="L45" s="104" t="s">
        <v>55</v>
      </c>
      <c r="M45" s="107"/>
      <c r="O45" s="106">
        <v>4.5467592592592586E-4</v>
      </c>
    </row>
    <row r="46" spans="1:15" ht="18" customHeight="1" x14ac:dyDescent="0.2">
      <c r="A46" s="97">
        <v>23</v>
      </c>
      <c r="B46" s="98">
        <v>51</v>
      </c>
      <c r="C46" s="99">
        <v>10123783704</v>
      </c>
      <c r="D46" s="100" t="s">
        <v>87</v>
      </c>
      <c r="E46" s="101">
        <v>39323</v>
      </c>
      <c r="F46" s="101" t="s">
        <v>51</v>
      </c>
      <c r="G46" s="101" t="s">
        <v>69</v>
      </c>
      <c r="H46" s="102">
        <v>22.617000000000001</v>
      </c>
      <c r="I46" s="102">
        <v>16.882000000000001</v>
      </c>
      <c r="J46" s="106">
        <v>4.5716435185185183E-4</v>
      </c>
      <c r="K46" s="103">
        <v>45.570773943644141</v>
      </c>
      <c r="L46" s="104" t="s">
        <v>55</v>
      </c>
      <c r="M46" s="107"/>
      <c r="O46" s="106">
        <v>4.5716435185185183E-4</v>
      </c>
    </row>
    <row r="47" spans="1:15" ht="18" customHeight="1" x14ac:dyDescent="0.2">
      <c r="A47" s="97">
        <v>24</v>
      </c>
      <c r="B47" s="98">
        <v>53</v>
      </c>
      <c r="C47" s="99">
        <v>10137550125</v>
      </c>
      <c r="D47" s="100" t="s">
        <v>88</v>
      </c>
      <c r="E47" s="101">
        <v>39501</v>
      </c>
      <c r="F47" s="101" t="s">
        <v>51</v>
      </c>
      <c r="G47" s="101" t="s">
        <v>69</v>
      </c>
      <c r="H47" s="102">
        <v>22.8</v>
      </c>
      <c r="I47" s="102">
        <v>16.734999999999996</v>
      </c>
      <c r="J47" s="106">
        <v>4.5758101851851846E-4</v>
      </c>
      <c r="K47" s="103">
        <v>45.529277855065139</v>
      </c>
      <c r="L47" s="104" t="s">
        <v>55</v>
      </c>
      <c r="M47" s="107"/>
      <c r="O47" s="106">
        <v>4.5758101851851846E-4</v>
      </c>
    </row>
    <row r="48" spans="1:15" ht="18" customHeight="1" x14ac:dyDescent="0.2">
      <c r="A48" s="97">
        <v>25</v>
      </c>
      <c r="B48" s="98">
        <v>33</v>
      </c>
      <c r="C48" s="99">
        <v>10144646178</v>
      </c>
      <c r="D48" s="100" t="s">
        <v>89</v>
      </c>
      <c r="E48" s="101">
        <v>40295</v>
      </c>
      <c r="F48" s="101" t="s">
        <v>51</v>
      </c>
      <c r="G48" s="101" t="s">
        <v>69</v>
      </c>
      <c r="H48" s="102">
        <v>22.672000000000001</v>
      </c>
      <c r="I48" s="102">
        <v>17.053000000000001</v>
      </c>
      <c r="J48" s="106">
        <v>4.5978009259259258E-4</v>
      </c>
      <c r="K48" s="103">
        <v>45.311516677155446</v>
      </c>
      <c r="L48" s="104" t="s">
        <v>55</v>
      </c>
      <c r="M48" s="107"/>
      <c r="O48" s="106">
        <v>4.5978009259259258E-4</v>
      </c>
    </row>
    <row r="49" spans="1:15" ht="18" customHeight="1" x14ac:dyDescent="0.2">
      <c r="A49" s="97">
        <v>26</v>
      </c>
      <c r="B49" s="98">
        <v>27</v>
      </c>
      <c r="C49" s="99">
        <v>10137270845</v>
      </c>
      <c r="D49" s="100" t="s">
        <v>90</v>
      </c>
      <c r="E49" s="101">
        <v>39844</v>
      </c>
      <c r="F49" s="101" t="s">
        <v>51</v>
      </c>
      <c r="G49" s="101" t="s">
        <v>69</v>
      </c>
      <c r="H49" s="102">
        <v>22.858000000000001</v>
      </c>
      <c r="I49" s="102">
        <v>16.874999999999996</v>
      </c>
      <c r="J49" s="106">
        <v>4.5987268518518512E-4</v>
      </c>
      <c r="K49" s="103">
        <v>45.302393476455343</v>
      </c>
      <c r="L49" s="104" t="s">
        <v>55</v>
      </c>
      <c r="M49" s="107"/>
      <c r="O49" s="106">
        <v>4.5987268518518512E-4</v>
      </c>
    </row>
    <row r="50" spans="1:15" ht="18" customHeight="1" x14ac:dyDescent="0.2">
      <c r="A50" s="97">
        <v>27</v>
      </c>
      <c r="B50" s="98">
        <v>87</v>
      </c>
      <c r="C50" s="99">
        <v>10132012435</v>
      </c>
      <c r="D50" s="100" t="s">
        <v>91</v>
      </c>
      <c r="E50" s="101">
        <v>39524</v>
      </c>
      <c r="F50" s="101" t="s">
        <v>51</v>
      </c>
      <c r="G50" s="101" t="s">
        <v>69</v>
      </c>
      <c r="H50" s="102">
        <v>22.423999999999999</v>
      </c>
      <c r="I50" s="102">
        <v>17.338999999999999</v>
      </c>
      <c r="J50" s="106">
        <v>4.602199074074074E-4</v>
      </c>
      <c r="K50" s="103">
        <v>45.26821416895104</v>
      </c>
      <c r="L50" s="104" t="s">
        <v>55</v>
      </c>
      <c r="M50" s="107"/>
      <c r="O50" s="106">
        <v>4.602199074074074E-4</v>
      </c>
    </row>
    <row r="51" spans="1:15" ht="18" customHeight="1" x14ac:dyDescent="0.2">
      <c r="A51" s="97">
        <v>28</v>
      </c>
      <c r="B51" s="104">
        <v>54</v>
      </c>
      <c r="C51" s="99">
        <v>10117276418</v>
      </c>
      <c r="D51" s="100" t="s">
        <v>92</v>
      </c>
      <c r="E51" s="101">
        <v>39475</v>
      </c>
      <c r="F51" s="101" t="s">
        <v>51</v>
      </c>
      <c r="G51" s="101" t="s">
        <v>69</v>
      </c>
      <c r="H51" s="102">
        <v>23.029</v>
      </c>
      <c r="I51" s="102">
        <v>16.900000000000002</v>
      </c>
      <c r="J51" s="106">
        <v>4.621412037037037E-4</v>
      </c>
      <c r="K51" s="103">
        <v>45.080017030228653</v>
      </c>
      <c r="L51" s="104" t="s">
        <v>55</v>
      </c>
      <c r="M51" s="107"/>
      <c r="O51" s="106">
        <v>4.621412037037037E-4</v>
      </c>
    </row>
    <row r="52" spans="1:15" ht="18" customHeight="1" x14ac:dyDescent="0.2">
      <c r="A52" s="97">
        <v>29</v>
      </c>
      <c r="B52" s="104">
        <v>58</v>
      </c>
      <c r="C52" s="99">
        <v>10140572683</v>
      </c>
      <c r="D52" s="100" t="s">
        <v>93</v>
      </c>
      <c r="E52" s="101">
        <v>39626</v>
      </c>
      <c r="F52" s="101" t="s">
        <v>51</v>
      </c>
      <c r="G52" s="101" t="s">
        <v>69</v>
      </c>
      <c r="H52" s="102">
        <v>23.512</v>
      </c>
      <c r="I52" s="102">
        <v>16.764000000000003</v>
      </c>
      <c r="J52" s="106">
        <v>4.6615740740740737E-4</v>
      </c>
      <c r="K52" s="103">
        <v>44.69162776839805</v>
      </c>
      <c r="L52" s="104" t="s">
        <v>55</v>
      </c>
      <c r="M52" s="107"/>
      <c r="O52" s="106">
        <v>4.6615740740740737E-4</v>
      </c>
    </row>
    <row r="53" spans="1:15" ht="18" customHeight="1" x14ac:dyDescent="0.2">
      <c r="A53" s="97">
        <v>30</v>
      </c>
      <c r="B53" s="104">
        <v>50</v>
      </c>
      <c r="C53" s="99">
        <v>10117352200</v>
      </c>
      <c r="D53" s="100" t="s">
        <v>94</v>
      </c>
      <c r="E53" s="101">
        <v>39275</v>
      </c>
      <c r="F53" s="101" t="s">
        <v>51</v>
      </c>
      <c r="G53" s="101" t="s">
        <v>69</v>
      </c>
      <c r="H53" s="102">
        <v>23.524000000000001</v>
      </c>
      <c r="I53" s="102">
        <v>17.307000000000002</v>
      </c>
      <c r="J53" s="106">
        <v>4.7258101851851861E-4</v>
      </c>
      <c r="K53" s="103">
        <v>44.084151747446789</v>
      </c>
      <c r="L53" s="104" t="s">
        <v>55</v>
      </c>
      <c r="M53" s="107"/>
      <c r="O53" s="106">
        <v>4.7258101851851861E-4</v>
      </c>
    </row>
    <row r="54" spans="1:15" ht="18" customHeight="1" x14ac:dyDescent="0.2">
      <c r="A54" s="97">
        <v>31</v>
      </c>
      <c r="B54" s="98">
        <v>31</v>
      </c>
      <c r="C54" s="99">
        <v>10141780436</v>
      </c>
      <c r="D54" s="100" t="s">
        <v>95</v>
      </c>
      <c r="E54" s="101">
        <v>40463</v>
      </c>
      <c r="F54" s="101" t="s">
        <v>51</v>
      </c>
      <c r="G54" s="101" t="s">
        <v>69</v>
      </c>
      <c r="H54" s="102">
        <v>22.913</v>
      </c>
      <c r="I54" s="102">
        <v>17.965999999999998</v>
      </c>
      <c r="J54" s="106">
        <v>4.7313657407407412E-4</v>
      </c>
      <c r="K54" s="103">
        <v>44.032388267814774</v>
      </c>
      <c r="L54" s="104" t="s">
        <v>55</v>
      </c>
      <c r="M54" s="107"/>
      <c r="O54" s="106">
        <v>4.7313657407407412E-4</v>
      </c>
    </row>
    <row r="55" spans="1:15" ht="18" customHeight="1" x14ac:dyDescent="0.2">
      <c r="A55" s="97">
        <v>32</v>
      </c>
      <c r="B55" s="98">
        <v>57</v>
      </c>
      <c r="C55" s="99">
        <v>10130179943</v>
      </c>
      <c r="D55" s="100" t="s">
        <v>96</v>
      </c>
      <c r="E55" s="101">
        <v>39478</v>
      </c>
      <c r="F55" s="101" t="s">
        <v>51</v>
      </c>
      <c r="G55" s="101" t="s">
        <v>69</v>
      </c>
      <c r="H55" s="102">
        <v>23.956</v>
      </c>
      <c r="I55" s="102">
        <v>17.416999999999998</v>
      </c>
      <c r="J55" s="106">
        <v>4.7885416666666665E-4</v>
      </c>
      <c r="K55" s="103">
        <v>43.50663476180118</v>
      </c>
      <c r="L55" s="104" t="s">
        <v>55</v>
      </c>
      <c r="M55" s="107"/>
      <c r="O55" s="106">
        <v>4.7885416666666665E-4</v>
      </c>
    </row>
    <row r="56" spans="1:15" ht="18" customHeight="1" x14ac:dyDescent="0.2">
      <c r="A56" s="97">
        <v>33</v>
      </c>
      <c r="B56" s="104">
        <v>56</v>
      </c>
      <c r="C56" s="99">
        <v>10131638983</v>
      </c>
      <c r="D56" s="100" t="s">
        <v>97</v>
      </c>
      <c r="E56" s="101">
        <v>39489</v>
      </c>
      <c r="F56" s="101" t="s">
        <v>51</v>
      </c>
      <c r="G56" s="101" t="s">
        <v>69</v>
      </c>
      <c r="H56" s="102">
        <v>24.888000000000002</v>
      </c>
      <c r="I56" s="102">
        <v>17.587999999999997</v>
      </c>
      <c r="J56" s="106">
        <v>4.9162037037037034E-4</v>
      </c>
      <c r="K56" s="103">
        <v>42.376871645164329</v>
      </c>
      <c r="L56" s="104" t="s">
        <v>57</v>
      </c>
      <c r="M56" s="107"/>
      <c r="O56" s="106">
        <v>4.9162037037037034E-4</v>
      </c>
    </row>
    <row r="57" spans="1:15" ht="18" customHeight="1" thickBot="1" x14ac:dyDescent="0.25">
      <c r="A57" s="97">
        <v>34</v>
      </c>
      <c r="B57" s="98">
        <v>59</v>
      </c>
      <c r="C57" s="99">
        <v>10113505239</v>
      </c>
      <c r="D57" s="100" t="s">
        <v>98</v>
      </c>
      <c r="E57" s="101">
        <v>39716</v>
      </c>
      <c r="F57" s="101" t="s">
        <v>51</v>
      </c>
      <c r="G57" s="101" t="s">
        <v>69</v>
      </c>
      <c r="H57" s="102">
        <v>24.094999999999999</v>
      </c>
      <c r="I57" s="102">
        <v>18.515000000000001</v>
      </c>
      <c r="J57" s="106">
        <v>4.9317129629629624E-4</v>
      </c>
      <c r="K57" s="103">
        <v>42.24360478760854</v>
      </c>
      <c r="L57" s="104" t="s">
        <v>57</v>
      </c>
      <c r="M57" s="107"/>
      <c r="O57" s="106">
        <v>4.9317129629629624E-4</v>
      </c>
    </row>
    <row r="58" spans="1:15" ht="15" customHeight="1" thickTop="1" thickBot="1" x14ac:dyDescent="0.25">
      <c r="A58" s="108"/>
      <c r="B58" s="109"/>
      <c r="C58" s="109"/>
      <c r="D58" s="110"/>
      <c r="E58" s="111"/>
      <c r="F58" s="112"/>
      <c r="G58" s="113"/>
      <c r="H58" s="114"/>
      <c r="I58" s="114"/>
      <c r="J58" s="115"/>
      <c r="K58" s="116"/>
      <c r="L58" s="117"/>
      <c r="M58" s="118"/>
    </row>
    <row r="59" spans="1:15" ht="15.75" thickTop="1" x14ac:dyDescent="0.2">
      <c r="A59" s="119" t="s">
        <v>40</v>
      </c>
      <c r="B59" s="120"/>
      <c r="C59" s="120"/>
      <c r="D59" s="120"/>
      <c r="E59" s="121"/>
      <c r="F59" s="121"/>
      <c r="G59" s="120" t="s">
        <v>41</v>
      </c>
      <c r="H59" s="120"/>
      <c r="I59" s="120"/>
      <c r="J59" s="120"/>
      <c r="K59" s="120"/>
      <c r="L59" s="120"/>
      <c r="M59" s="122"/>
    </row>
    <row r="60" spans="1:15" x14ac:dyDescent="0.2">
      <c r="A60" s="123" t="s">
        <v>42</v>
      </c>
      <c r="B60" s="124"/>
      <c r="C60" s="125"/>
      <c r="D60" s="124"/>
      <c r="E60" s="126"/>
      <c r="F60" s="124"/>
      <c r="G60" s="127" t="s">
        <v>43</v>
      </c>
      <c r="H60" s="128">
        <v>3</v>
      </c>
      <c r="I60" s="129"/>
      <c r="J60" s="130" t="s">
        <v>44</v>
      </c>
      <c r="K60" s="127">
        <f>COUNTIF(F24:F75,"ЗМС")</f>
        <v>0</v>
      </c>
      <c r="L60" s="130"/>
      <c r="M60" s="127"/>
    </row>
    <row r="61" spans="1:15" x14ac:dyDescent="0.2">
      <c r="A61" s="123" t="s">
        <v>45</v>
      </c>
      <c r="B61" s="124"/>
      <c r="C61" s="131"/>
      <c r="D61" s="124"/>
      <c r="E61" s="126"/>
      <c r="F61" s="124"/>
      <c r="G61" s="125" t="s">
        <v>46</v>
      </c>
      <c r="H61" s="128">
        <f>H62+H66</f>
        <v>34</v>
      </c>
      <c r="I61" s="129"/>
      <c r="J61" s="130" t="s">
        <v>47</v>
      </c>
      <c r="K61" s="127">
        <f>COUNTIF(F24:F75,"МСМК")</f>
        <v>0</v>
      </c>
      <c r="L61" s="130"/>
      <c r="M61" s="127"/>
    </row>
    <row r="62" spans="1:15" x14ac:dyDescent="0.2">
      <c r="A62" s="124"/>
      <c r="B62" s="124"/>
      <c r="C62" s="127"/>
      <c r="D62" s="124"/>
      <c r="E62" s="126"/>
      <c r="F62" s="124"/>
      <c r="G62" s="125" t="s">
        <v>48</v>
      </c>
      <c r="H62" s="128">
        <f>H63+H64+H65</f>
        <v>34</v>
      </c>
      <c r="I62" s="129"/>
      <c r="J62" s="130" t="s">
        <v>49</v>
      </c>
      <c r="K62" s="127">
        <f>COUNTIF(F24:F75,"МС")</f>
        <v>9</v>
      </c>
      <c r="L62" s="130"/>
      <c r="M62" s="127"/>
    </row>
    <row r="63" spans="1:15" x14ac:dyDescent="0.2">
      <c r="A63" s="124"/>
      <c r="B63" s="124"/>
      <c r="C63" s="127"/>
      <c r="D63" s="124"/>
      <c r="E63" s="126"/>
      <c r="F63" s="124"/>
      <c r="G63" s="125" t="s">
        <v>50</v>
      </c>
      <c r="H63" s="128">
        <f>COUNT(A24:A75)</f>
        <v>34</v>
      </c>
      <c r="I63" s="129"/>
      <c r="J63" s="130" t="s">
        <v>51</v>
      </c>
      <c r="K63" s="127">
        <f>COUNTIF(F24:F75,"КМС")</f>
        <v>25</v>
      </c>
      <c r="L63" s="130"/>
      <c r="M63" s="127"/>
    </row>
    <row r="64" spans="1:15" x14ac:dyDescent="0.2">
      <c r="A64" s="124"/>
      <c r="B64" s="124"/>
      <c r="C64" s="127"/>
      <c r="D64" s="124"/>
      <c r="E64" s="126"/>
      <c r="F64" s="124"/>
      <c r="G64" s="125" t="s">
        <v>52</v>
      </c>
      <c r="H64" s="128">
        <f>COUNTIF(A24:A75,"НФ")</f>
        <v>0</v>
      </c>
      <c r="I64" s="129"/>
      <c r="J64" s="130" t="s">
        <v>53</v>
      </c>
      <c r="K64" s="127">
        <f>COUNTIF(F24:F75,"1 СР")</f>
        <v>0</v>
      </c>
      <c r="L64" s="130"/>
      <c r="M64" s="127"/>
    </row>
    <row r="65" spans="1:13" x14ac:dyDescent="0.2">
      <c r="A65" s="124"/>
      <c r="B65" s="124"/>
      <c r="C65" s="124"/>
      <c r="D65" s="124"/>
      <c r="E65" s="126"/>
      <c r="F65" s="124"/>
      <c r="G65" s="125" t="s">
        <v>54</v>
      </c>
      <c r="H65" s="128">
        <f>COUNTIF(A24:A75,"ДСКВ")</f>
        <v>0</v>
      </c>
      <c r="I65" s="129"/>
      <c r="J65" s="132" t="s">
        <v>55</v>
      </c>
      <c r="K65" s="127">
        <f>COUNTIF(F24:F75,"2 СР")</f>
        <v>0</v>
      </c>
      <c r="L65" s="132"/>
      <c r="M65" s="127"/>
    </row>
    <row r="66" spans="1:13" x14ac:dyDescent="0.2">
      <c r="A66" s="124"/>
      <c r="B66" s="124"/>
      <c r="C66" s="124"/>
      <c r="D66" s="124"/>
      <c r="E66" s="126"/>
      <c r="F66" s="124"/>
      <c r="G66" s="125" t="s">
        <v>56</v>
      </c>
      <c r="H66" s="128">
        <f>COUNTIF(A24:A75,"НС")</f>
        <v>0</v>
      </c>
      <c r="I66" s="129"/>
      <c r="J66" s="132" t="s">
        <v>57</v>
      </c>
      <c r="K66" s="127">
        <f>COUNTIF(F24:F75,"3 СР")</f>
        <v>0</v>
      </c>
      <c r="L66" s="132"/>
      <c r="M66" s="127"/>
    </row>
    <row r="67" spans="1:13" x14ac:dyDescent="0.2">
      <c r="A67" s="133"/>
      <c r="B67" s="134"/>
      <c r="C67" s="134"/>
      <c r="D67" s="135"/>
      <c r="E67" s="136"/>
      <c r="F67" s="135"/>
      <c r="G67" s="135"/>
      <c r="H67" s="137"/>
      <c r="I67" s="137"/>
      <c r="J67" s="138"/>
      <c r="K67" s="139"/>
      <c r="L67" s="135"/>
      <c r="M67" s="140"/>
    </row>
    <row r="68" spans="1:13" ht="15.75" x14ac:dyDescent="0.2">
      <c r="A68" s="141" t="s">
        <v>58</v>
      </c>
      <c r="B68" s="142"/>
      <c r="C68" s="142"/>
      <c r="D68" s="142"/>
      <c r="E68" s="142" t="s">
        <v>59</v>
      </c>
      <c r="F68" s="142"/>
      <c r="G68" s="142"/>
      <c r="H68" s="142" t="s">
        <v>60</v>
      </c>
      <c r="I68" s="142"/>
      <c r="J68" s="142"/>
      <c r="K68" s="142" t="s">
        <v>61</v>
      </c>
      <c r="L68" s="142"/>
      <c r="M68" s="143"/>
    </row>
    <row r="69" spans="1:13" x14ac:dyDescent="0.2">
      <c r="A69" s="144"/>
      <c r="B69" s="2"/>
      <c r="C69" s="2"/>
      <c r="D69" s="2"/>
      <c r="E69" s="2"/>
      <c r="F69" s="145"/>
      <c r="G69" s="145"/>
      <c r="H69" s="145"/>
      <c r="I69" s="145"/>
      <c r="J69" s="145"/>
      <c r="K69" s="145"/>
      <c r="L69" s="145"/>
      <c r="M69" s="146"/>
    </row>
    <row r="70" spans="1:13" x14ac:dyDescent="0.2">
      <c r="A70" s="147"/>
      <c r="B70" s="134"/>
      <c r="C70" s="134"/>
      <c r="D70" s="134"/>
      <c r="E70" s="148"/>
      <c r="F70" s="134"/>
      <c r="G70" s="134"/>
      <c r="H70" s="137"/>
      <c r="I70" s="137"/>
      <c r="J70" s="137"/>
      <c r="K70" s="134"/>
      <c r="L70" s="134"/>
      <c r="M70" s="149"/>
    </row>
    <row r="71" spans="1:13" x14ac:dyDescent="0.2">
      <c r="A71" s="147"/>
      <c r="B71" s="134"/>
      <c r="C71" s="134"/>
      <c r="D71" s="134"/>
      <c r="E71" s="148"/>
      <c r="F71" s="134"/>
      <c r="G71" s="134"/>
      <c r="H71" s="137"/>
      <c r="I71" s="137"/>
      <c r="J71" s="137"/>
      <c r="K71" s="134"/>
      <c r="L71" s="134"/>
      <c r="M71" s="149"/>
    </row>
    <row r="72" spans="1:13" x14ac:dyDescent="0.2">
      <c r="A72" s="147"/>
      <c r="B72" s="134"/>
      <c r="C72" s="134"/>
      <c r="D72" s="134"/>
      <c r="E72" s="148"/>
      <c r="F72" s="134"/>
      <c r="G72" s="134"/>
      <c r="H72" s="137"/>
      <c r="I72" s="137"/>
      <c r="J72" s="137"/>
      <c r="K72" s="134"/>
      <c r="L72" s="134"/>
      <c r="M72" s="149"/>
    </row>
    <row r="73" spans="1:13" x14ac:dyDescent="0.2">
      <c r="A73" s="147"/>
      <c r="B73" s="134"/>
      <c r="C73" s="134"/>
      <c r="D73" s="134"/>
      <c r="E73" s="148"/>
      <c r="F73" s="134"/>
      <c r="G73" s="134"/>
      <c r="H73" s="137"/>
      <c r="I73" s="137"/>
      <c r="J73" s="138"/>
      <c r="K73" s="139"/>
      <c r="L73" s="135"/>
      <c r="M73" s="149"/>
    </row>
    <row r="74" spans="1:13" ht="13.5" thickBot="1" x14ac:dyDescent="0.25">
      <c r="A74" s="150" t="s">
        <v>2</v>
      </c>
      <c r="B74" s="151"/>
      <c r="C74" s="151"/>
      <c r="D74" s="151"/>
      <c r="E74" s="152" t="str">
        <f>G17</f>
        <v>Соловьев Г.Н. (ВК, Санкт-Петербург)</v>
      </c>
      <c r="F74" s="152"/>
      <c r="G74" s="152"/>
      <c r="H74" s="152" t="str">
        <f>G18</f>
        <v>Валова А.С. (ВК, Санкт-Петербург)</v>
      </c>
      <c r="I74" s="152"/>
      <c r="J74" s="152"/>
      <c r="K74" s="152" t="str">
        <f>G19</f>
        <v>Михайлова И.Н. (ВК, Санкт-Петербург)</v>
      </c>
      <c r="L74" s="152"/>
      <c r="M74" s="153"/>
    </row>
    <row r="75" spans="1:13" ht="13.5" thickTop="1" x14ac:dyDescent="0.2"/>
  </sheetData>
  <autoFilter ref="B23:O57">
    <sortState ref="B24:O59">
      <sortCondition ref="J23:J59"/>
    </sortState>
  </autoFilter>
  <mergeCells count="44">
    <mergeCell ref="A74:D74"/>
    <mergeCell ref="E74:G74"/>
    <mergeCell ref="H74:J74"/>
    <mergeCell ref="K74:M74"/>
    <mergeCell ref="A68:D68"/>
    <mergeCell ref="E68:G68"/>
    <mergeCell ref="H68:J68"/>
    <mergeCell ref="K68:M68"/>
    <mergeCell ref="A69:E69"/>
    <mergeCell ref="F69:M69"/>
    <mergeCell ref="J21:J22"/>
    <mergeCell ref="K21:K22"/>
    <mergeCell ref="L21:L22"/>
    <mergeCell ref="M21:M22"/>
    <mergeCell ref="A59:D59"/>
    <mergeCell ref="G59:M59"/>
    <mergeCell ref="H18:M18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13:D13"/>
    <mergeCell ref="A14:D14"/>
    <mergeCell ref="A15:G15"/>
    <mergeCell ref="H15:M15"/>
    <mergeCell ref="H16:M16"/>
    <mergeCell ref="H17:M17"/>
    <mergeCell ref="A7:M7"/>
    <mergeCell ref="A8:M8"/>
    <mergeCell ref="A9:M9"/>
    <mergeCell ref="A10:M10"/>
    <mergeCell ref="A11:M11"/>
    <mergeCell ref="A12:M12"/>
    <mergeCell ref="A1:M1"/>
    <mergeCell ref="A2:M2"/>
    <mergeCell ref="A3:M3"/>
    <mergeCell ref="A4:M4"/>
    <mergeCell ref="A5:M5"/>
    <mergeCell ref="A6:M6"/>
  </mergeCells>
  <conditionalFormatting sqref="G63:G66">
    <cfRule type="duplicateValues" dxfId="0" priority="1"/>
  </conditionalFormatting>
  <pageMargins left="0.31496062992125984" right="0" top="0" bottom="0" header="0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гит 500 юн</vt:lpstr>
      <vt:lpstr>'гит 500 юн'!Область_печати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2024-10-07T10:57:05Z</dcterms:created>
  <dcterms:modified xsi:type="dcterms:W3CDTF">2024-10-07T10:57:33Z</dcterms:modified>
</cp:coreProperties>
</file>