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BA283D74-2DD3-4987-812A-F4C311C5C53F}" xr6:coauthVersionLast="47" xr6:coauthVersionMax="47" xr10:uidLastSave="{00000000-0000-0000-0000-000000000000}"/>
  <bookViews>
    <workbookView xWindow="-108" yWindow="-108" windowWidth="23256" windowHeight="12456" tabRatio="789" activeTab="1" xr2:uid="{00000000-000D-0000-FFFF-FFFF00000000}"/>
  </bookViews>
  <sheets>
    <sheet name="парная гонка" sheetId="102" r:id="rId1"/>
    <sheet name="командная гонка" sheetId="104" r:id="rId2"/>
  </sheets>
  <definedNames>
    <definedName name="_xlnm.Print_Titles" localSheetId="0">'парная гонка'!$21:$22</definedName>
    <definedName name="_xlnm.Print_Area" localSheetId="0">'парная гонка'!$A$1:$M$84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104" l="1"/>
  <c r="L54" i="104" s="1"/>
  <c r="L47" i="104"/>
  <c r="L50" i="104" s="1"/>
  <c r="L43" i="104"/>
  <c r="L45" i="104" s="1"/>
  <c r="K55" i="104"/>
  <c r="K57" i="104" s="1"/>
  <c r="K51" i="104"/>
  <c r="K53" i="104" s="1"/>
  <c r="K47" i="104"/>
  <c r="K50" i="104" s="1"/>
  <c r="K43" i="104"/>
  <c r="K46" i="104" s="1"/>
  <c r="K39" i="104"/>
  <c r="K40" i="104" s="1"/>
  <c r="K35" i="104"/>
  <c r="K36" i="104" s="1"/>
  <c r="K31" i="104"/>
  <c r="K34" i="104" s="1"/>
  <c r="K28" i="104"/>
  <c r="K29" i="104"/>
  <c r="J58" i="104"/>
  <c r="I58" i="104"/>
  <c r="H58" i="104"/>
  <c r="J57" i="104"/>
  <c r="I57" i="104"/>
  <c r="H57" i="104"/>
  <c r="J56" i="104"/>
  <c r="I56" i="104"/>
  <c r="H56" i="104"/>
  <c r="J54" i="104"/>
  <c r="I54" i="104"/>
  <c r="H54" i="104"/>
  <c r="J53" i="104"/>
  <c r="I53" i="104"/>
  <c r="H53" i="104"/>
  <c r="J52" i="104"/>
  <c r="I52" i="104"/>
  <c r="H52" i="104"/>
  <c r="J50" i="104"/>
  <c r="I50" i="104"/>
  <c r="H50" i="104"/>
  <c r="J49" i="104"/>
  <c r="I49" i="104"/>
  <c r="H49" i="104"/>
  <c r="J48" i="104"/>
  <c r="I48" i="104"/>
  <c r="H48" i="104"/>
  <c r="J46" i="104"/>
  <c r="I46" i="104"/>
  <c r="H46" i="104"/>
  <c r="J45" i="104"/>
  <c r="I45" i="104"/>
  <c r="H45" i="104"/>
  <c r="J44" i="104"/>
  <c r="I44" i="104"/>
  <c r="H44" i="104"/>
  <c r="J42" i="104"/>
  <c r="I42" i="104"/>
  <c r="H42" i="104"/>
  <c r="J41" i="104"/>
  <c r="I41" i="104"/>
  <c r="H41" i="104"/>
  <c r="J40" i="104"/>
  <c r="I40" i="104"/>
  <c r="H40" i="104"/>
  <c r="J38" i="104"/>
  <c r="I38" i="104"/>
  <c r="H38" i="104"/>
  <c r="J37" i="104"/>
  <c r="I37" i="104"/>
  <c r="H37" i="104"/>
  <c r="J36" i="104"/>
  <c r="I36" i="104"/>
  <c r="H36" i="104"/>
  <c r="J34" i="104"/>
  <c r="I34" i="104"/>
  <c r="H34" i="104"/>
  <c r="J33" i="104"/>
  <c r="I33" i="104"/>
  <c r="H33" i="104"/>
  <c r="J32" i="104"/>
  <c r="I32" i="104"/>
  <c r="H32" i="104"/>
  <c r="J30" i="104"/>
  <c r="I30" i="104"/>
  <c r="H30" i="104"/>
  <c r="J29" i="104"/>
  <c r="I29" i="104"/>
  <c r="H29" i="104"/>
  <c r="J28" i="104"/>
  <c r="I28" i="104"/>
  <c r="H28" i="104"/>
  <c r="H24" i="104"/>
  <c r="J26" i="104"/>
  <c r="J25" i="104"/>
  <c r="J24" i="104"/>
  <c r="I26" i="104"/>
  <c r="I25" i="104"/>
  <c r="I24" i="104"/>
  <c r="H26" i="104"/>
  <c r="H25" i="104"/>
  <c r="A54" i="104"/>
  <c r="A53" i="104"/>
  <c r="A52" i="104"/>
  <c r="A50" i="104"/>
  <c r="A49" i="104"/>
  <c r="A48" i="104"/>
  <c r="A46" i="104"/>
  <c r="A45" i="104"/>
  <c r="A44" i="104"/>
  <c r="L76" i="104"/>
  <c r="G76" i="104"/>
  <c r="D76" i="104"/>
  <c r="N67" i="104"/>
  <c r="N66" i="104"/>
  <c r="N65" i="104"/>
  <c r="N64" i="104"/>
  <c r="N63" i="104"/>
  <c r="N62" i="104"/>
  <c r="N61" i="104"/>
  <c r="A58" i="104"/>
  <c r="A57" i="104"/>
  <c r="A56" i="104"/>
  <c r="L55" i="104"/>
  <c r="L58" i="104" s="1"/>
  <c r="A41" i="104"/>
  <c r="A40" i="104"/>
  <c r="L39" i="104"/>
  <c r="L42" i="104" s="1"/>
  <c r="A38" i="104"/>
  <c r="A37" i="104"/>
  <c r="A36" i="104"/>
  <c r="L35" i="104"/>
  <c r="L37" i="104" s="1"/>
  <c r="A34" i="104"/>
  <c r="A33" i="104"/>
  <c r="A32" i="104"/>
  <c r="L31" i="104"/>
  <c r="L34" i="104" s="1"/>
  <c r="A30" i="104"/>
  <c r="A29" i="104"/>
  <c r="A28" i="104"/>
  <c r="L27" i="104"/>
  <c r="L29" i="104" s="1"/>
  <c r="K27" i="104"/>
  <c r="K30" i="104" s="1"/>
  <c r="A26" i="104"/>
  <c r="A25" i="104"/>
  <c r="A24" i="104"/>
  <c r="L23" i="104"/>
  <c r="L25" i="104" s="1"/>
  <c r="L57" i="104" l="1"/>
  <c r="L56" i="104"/>
  <c r="L41" i="104"/>
  <c r="L40" i="104"/>
  <c r="L38" i="104"/>
  <c r="L36" i="104"/>
  <c r="L33" i="104"/>
  <c r="L32" i="104"/>
  <c r="L28" i="104"/>
  <c r="L30" i="104"/>
  <c r="L24" i="104"/>
  <c r="L26" i="104"/>
  <c r="L53" i="104"/>
  <c r="L52" i="104"/>
  <c r="L49" i="104"/>
  <c r="L48" i="104"/>
  <c r="L44" i="104"/>
  <c r="L46" i="104"/>
  <c r="K56" i="104"/>
  <c r="K58" i="104"/>
  <c r="K52" i="104"/>
  <c r="K54" i="104"/>
  <c r="K48" i="104"/>
  <c r="K49" i="104"/>
  <c r="K45" i="104"/>
  <c r="K44" i="104"/>
  <c r="K41" i="104"/>
  <c r="K42" i="104"/>
  <c r="K37" i="104"/>
  <c r="K38" i="104"/>
  <c r="K32" i="104"/>
  <c r="K33" i="104"/>
  <c r="I64" i="102"/>
  <c r="H64" i="102"/>
  <c r="I62" i="102"/>
  <c r="H62" i="102"/>
  <c r="I60" i="102"/>
  <c r="H60" i="102"/>
  <c r="I58" i="102"/>
  <c r="H58" i="102"/>
  <c r="I56" i="102"/>
  <c r="H56" i="102"/>
  <c r="I54" i="102"/>
  <c r="H54" i="102"/>
  <c r="I52" i="102"/>
  <c r="H52" i="102"/>
  <c r="I50" i="102"/>
  <c r="H50" i="102"/>
  <c r="I48" i="102"/>
  <c r="H48" i="102"/>
  <c r="I46" i="102"/>
  <c r="H46" i="102"/>
  <c r="I44" i="102"/>
  <c r="H44" i="102"/>
  <c r="I42" i="102"/>
  <c r="H42" i="102"/>
  <c r="I40" i="102"/>
  <c r="H40" i="102"/>
  <c r="I38" i="102"/>
  <c r="H38" i="102"/>
  <c r="I36" i="102"/>
  <c r="H36" i="102"/>
  <c r="I34" i="102"/>
  <c r="H34" i="102"/>
  <c r="I32" i="102"/>
  <c r="H32" i="102"/>
  <c r="I30" i="102"/>
  <c r="H30" i="102"/>
  <c r="I28" i="102"/>
  <c r="H28" i="102"/>
  <c r="I26" i="102"/>
  <c r="H26" i="102"/>
  <c r="J31" i="102"/>
  <c r="J29" i="102"/>
  <c r="J27" i="102"/>
  <c r="J25" i="102"/>
  <c r="I24" i="102"/>
  <c r="H24" i="102"/>
  <c r="J63" i="102" l="1"/>
  <c r="J64" i="102" s="1"/>
  <c r="J61" i="102"/>
  <c r="J62" i="102" s="1"/>
  <c r="J59" i="102"/>
  <c r="J60" i="102" s="1"/>
  <c r="J57" i="102"/>
  <c r="J58" i="102" s="1"/>
  <c r="J55" i="102"/>
  <c r="J56" i="102" s="1"/>
  <c r="J53" i="102"/>
  <c r="J54" i="102" s="1"/>
  <c r="J51" i="102"/>
  <c r="J52" i="102" s="1"/>
  <c r="J49" i="102"/>
  <c r="J50" i="102" s="1"/>
  <c r="J47" i="102"/>
  <c r="J48" i="102" s="1"/>
  <c r="J45" i="102"/>
  <c r="J46" i="102" s="1"/>
  <c r="J43" i="102"/>
  <c r="J44" i="102" s="1"/>
  <c r="J41" i="102"/>
  <c r="J42" i="102" s="1"/>
  <c r="J39" i="102"/>
  <c r="J40" i="102" s="1"/>
  <c r="J37" i="102"/>
  <c r="J38" i="102" s="1"/>
  <c r="J35" i="102"/>
  <c r="J36" i="102" s="1"/>
  <c r="J33" i="102"/>
  <c r="J34" i="102" s="1"/>
  <c r="J32" i="102"/>
  <c r="J30" i="102"/>
  <c r="J28" i="102"/>
  <c r="J26" i="102"/>
  <c r="K63" i="102"/>
  <c r="K64" i="102" s="1"/>
  <c r="K61" i="102"/>
  <c r="K62" i="102" s="1"/>
  <c r="K59" i="102"/>
  <c r="K60" i="102" s="1"/>
  <c r="K57" i="102"/>
  <c r="K58" i="102" s="1"/>
  <c r="K55" i="102"/>
  <c r="K56" i="102" s="1"/>
  <c r="K53" i="102"/>
  <c r="K54" i="102" s="1"/>
  <c r="K51" i="102"/>
  <c r="K52" i="102" s="1"/>
  <c r="K49" i="102"/>
  <c r="K50" i="102" s="1"/>
  <c r="K47" i="102"/>
  <c r="K48" i="102" s="1"/>
  <c r="K45" i="102"/>
  <c r="K46" i="102" s="1"/>
  <c r="K43" i="102"/>
  <c r="K44" i="102" s="1"/>
  <c r="K41" i="102"/>
  <c r="K42" i="102" s="1"/>
  <c r="K39" i="102"/>
  <c r="K40" i="102" s="1"/>
  <c r="K37" i="102"/>
  <c r="K38" i="102" s="1"/>
  <c r="K35" i="102"/>
  <c r="K36" i="102" s="1"/>
  <c r="K33" i="102"/>
  <c r="K34" i="102" s="1"/>
  <c r="K31" i="102"/>
  <c r="K32" i="102" s="1"/>
  <c r="K29" i="102"/>
  <c r="K30" i="102" s="1"/>
  <c r="K27" i="102"/>
  <c r="K28" i="102" s="1"/>
  <c r="K25" i="102"/>
  <c r="K26" i="102" s="1"/>
  <c r="J24" i="102"/>
  <c r="A66" i="102"/>
  <c r="A28" i="102"/>
  <c r="A26" i="102"/>
  <c r="K23" i="102"/>
  <c r="K24" i="102" s="1"/>
  <c r="L84" i="102"/>
  <c r="M71" i="102"/>
  <c r="M75" i="102"/>
  <c r="M73" i="102"/>
  <c r="M74" i="102"/>
  <c r="M72" i="102"/>
  <c r="A64" i="102"/>
  <c r="A62" i="102"/>
  <c r="A60" i="102"/>
  <c r="A58" i="102"/>
  <c r="A56" i="102"/>
  <c r="A54" i="102"/>
  <c r="A52" i="102"/>
  <c r="A50" i="102"/>
  <c r="A48" i="102"/>
  <c r="A46" i="102"/>
  <c r="A44" i="102"/>
  <c r="A42" i="102"/>
  <c r="A40" i="102"/>
  <c r="A38" i="102"/>
  <c r="A36" i="102"/>
  <c r="A34" i="102"/>
  <c r="A32" i="102"/>
  <c r="A30" i="102"/>
  <c r="A24" i="102"/>
  <c r="H84" i="102" l="1"/>
  <c r="E84" i="102"/>
  <c r="M70" i="102" l="1"/>
  <c r="M69" i="102"/>
</calcChain>
</file>

<file path=xl/sharedStrings.xml><?xml version="1.0" encoding="utf-8"?>
<sst xmlns="http://schemas.openxmlformats.org/spreadsheetml/2006/main" count="448" uniqueCount="139">
  <si>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</si>
  <si>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</si>
  <si>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</si>
  <si>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</si>
  <si>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</si>
  <si>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</si>
  <si>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</si>
  <si>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</si>
  <si>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</si>
  <si>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</si>
  <si>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</si>
  <si>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</si>
  <si>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</si>
  <si>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</si>
  <si>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</si>
  <si>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</si>
  <si>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</si>
  <si>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</si>
  <si>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</si>
  <si>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</si>
  <si>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</si>
  <si>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</si>
  <si>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</si>
  <si>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</si>
  <si>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</si>
  <si>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</si>
  <si>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</si>
  <si>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</si>
  <si>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</si>
  <si>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</si>
  <si>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</si>
  <si>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</si>
  <si>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</si>
  <si>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</si>
  <si>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</si>
  <si>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</si>
  <si>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</si>
  <si>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</si>
  <si>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</si>
  <si>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</si>
  <si>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</si>
  <si>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</si>
  <si>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</si>
  <si>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</si>
  <si>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Самарская область</t>
  </si>
  <si>
    <t>Свердловская область</t>
  </si>
  <si>
    <t>Тюменская область</t>
  </si>
  <si>
    <t>СУДЬЯ НА ФИНИШЕ</t>
  </si>
  <si>
    <t>ДАТА ПРОВЕДЕНИЯ: 06 мая 2023 года</t>
  </si>
  <si>
    <t>НФ</t>
  </si>
  <si>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</si>
  <si>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</si>
  <si>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</si>
  <si>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</si>
  <si>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ЧЕМПИОНАТ РОССИИ</t>
  </si>
  <si>
    <t>шоссе - парная гонка 50 км</t>
  </si>
  <si>
    <t>МУЖЧИНЫ</t>
  </si>
  <si>
    <t>МЕСТО ПРОВЕДЕНИЯ: г. Белореченск</t>
  </si>
  <si>
    <t>ДАТА ПРОВЕДЕНИЯ: 04 мая 2023 года</t>
  </si>
  <si>
    <t xml:space="preserve">НАЧАЛО ГОНКИ: 10ч 30м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</si>
  <si>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13ч 00м</t>
    </r>
  </si>
  <si>
    <t>№ ВРВС: 0080691811Г</t>
  </si>
  <si>
    <t>№ ЕКП 2023: 31232</t>
  </si>
  <si>
    <t>Мельник А.И. (ВК, Краснодарский край)</t>
  </si>
  <si>
    <t>Солукова Н.В. (ВК, Краснодарский край)</t>
  </si>
  <si>
    <t>Ежов В.Н. (ВК, Краснодарский край)</t>
  </si>
  <si>
    <t>25/2</t>
  </si>
  <si>
    <t>НАЗВАНИЕ ТРАССЫ / РЕГ. НОМЕР: автодорога г. Белореченск-пос.Нижневеденеевский 5-17км пос.Мирный-ст.Бжедуховская-х.Беляевский 20-27км</t>
  </si>
  <si>
    <t>РЕЗУЛЬТАТ 25 км</t>
  </si>
  <si>
    <t>РОЗАНОВ Дмитрий</t>
  </si>
  <si>
    <t>Московская область</t>
  </si>
  <si>
    <t>ФОКИН Михаил</t>
  </si>
  <si>
    <t>БЕРЕЗНЯК Александр</t>
  </si>
  <si>
    <t>МИЛЛЕР Кирилл</t>
  </si>
  <si>
    <t>БАЙДИКОВ Илья</t>
  </si>
  <si>
    <t>ЗОТОВ Евгений</t>
  </si>
  <si>
    <t>ГОМОЗКОВ Артем</t>
  </si>
  <si>
    <t>г. Санкт-Петербург</t>
  </si>
  <si>
    <t>САВЕКИН Даниил</t>
  </si>
  <si>
    <t>ЧИСТИК Евгений</t>
  </si>
  <si>
    <t>г. Москва</t>
  </si>
  <si>
    <t>ЧАСОВНИКОВ Артем</t>
  </si>
  <si>
    <t>ШАКОТЬКО Александр</t>
  </si>
  <si>
    <t>ЗАЦЕПИН Сергей</t>
  </si>
  <si>
    <t>САВЕЛЬЕВ Денис</t>
  </si>
  <si>
    <t>ШУЛЬЧЕНКО Никита</t>
  </si>
  <si>
    <t>ВАСИЛЬЕВ Никита</t>
  </si>
  <si>
    <t>ЯЦЕНКО Иван</t>
  </si>
  <si>
    <t>БЕЛЯНИН Андрей</t>
  </si>
  <si>
    <t>ПАЛАГИЧЕВ Иван</t>
  </si>
  <si>
    <t>ДИКИЙ Марк</t>
  </si>
  <si>
    <t>Омская область</t>
  </si>
  <si>
    <t>ГУТОВСКИЙ Владислав</t>
  </si>
  <si>
    <t>КАПУСТИН Кирилл</t>
  </si>
  <si>
    <t>ИЛЬИН Роман</t>
  </si>
  <si>
    <t>ОРЕХОВ Максим</t>
  </si>
  <si>
    <t>ГАНСЕВИЧ Богдан</t>
  </si>
  <si>
    <t>МАЛЬКОВ Кирилл</t>
  </si>
  <si>
    <t>БУТРЕХИН Юрий</t>
  </si>
  <si>
    <t>ДОЛМАТОВ Виктор</t>
  </si>
  <si>
    <t>СМЕТАНИН Владимир</t>
  </si>
  <si>
    <t>НОВИКОВ Никита</t>
  </si>
  <si>
    <t>Вологодская область</t>
  </si>
  <si>
    <t>МИШУТИН Станислав</t>
  </si>
  <si>
    <t>ЗИМАРИН Матвей</t>
  </si>
  <si>
    <t>ВАСИЛЬЕВ Павел</t>
  </si>
  <si>
    <t>ПЛАКУШКИН Сергей</t>
  </si>
  <si>
    <t>Краснодарский край</t>
  </si>
  <si>
    <t>СУЧКОВ Василий</t>
  </si>
  <si>
    <t>МЕНЬШОВ Иван</t>
  </si>
  <si>
    <t>Орловская область</t>
  </si>
  <si>
    <t>ЕРЕМИН Евгений</t>
  </si>
  <si>
    <t>МЕЗЕТОВ Илья</t>
  </si>
  <si>
    <t>ЧИСТЯКОВ Сергей</t>
  </si>
  <si>
    <t>ТРУБЕЦКОЙ Арсений</t>
  </si>
  <si>
    <t>ВОЛКОВ Дмитрий</t>
  </si>
  <si>
    <t>МАЛИНОВСКИЙ Никита</t>
  </si>
  <si>
    <t>ПЛАКУШКИН Иван</t>
  </si>
  <si>
    <t>БАДИГИН Александр</t>
  </si>
  <si>
    <t>РЯБИНИН Никита</t>
  </si>
  <si>
    <t>шоссе - командная гонка</t>
  </si>
  <si>
    <t>Мужчины</t>
  </si>
  <si>
    <t>№ ВРВС: 0880661811Я</t>
  </si>
  <si>
    <t xml:space="preserve"> 25,0 км /3</t>
  </si>
  <si>
    <t>СТЕПАНОВ Андрей</t>
  </si>
  <si>
    <t>ОКОНЧАНИЕ ГОНКИ: 12ч 30м</t>
  </si>
  <si>
    <t>РЕЗУЛЬТАТ 50 км</t>
  </si>
  <si>
    <t>Температура:</t>
  </si>
  <si>
    <t>Влажность:</t>
  </si>
  <si>
    <t>Осадки:</t>
  </si>
  <si>
    <t>Ветер:</t>
  </si>
  <si>
    <t>БЛОХИН Иван</t>
  </si>
  <si>
    <t>КУЛИКОВ Владислав</t>
  </si>
  <si>
    <t>ИВАНОВ Александр</t>
  </si>
  <si>
    <t>УЛЬЯНОВ Артем</t>
  </si>
  <si>
    <t>ВЬЮНОШЕВ Михаил</t>
  </si>
  <si>
    <t>ЕМЕЛЬЯНОВ Лев</t>
  </si>
  <si>
    <t>ОВЧИННИКОВ Евгений</t>
  </si>
  <si>
    <t>САЛОМАТОВ Семен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</si>
</sst>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4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54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49" fontId="9" fillId="0" borderId="18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9" fillId="0" borderId="20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0" fontId="9" fillId="0" borderId="17" xfId="2" applyFont="1" applyBorder="1" applyAlignment="1">
      <alignment horizontal="left" vertical="center" wrapText="1"/>
    </xf>
    <xf numFmtId="0" fontId="9" fillId="0" borderId="21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17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1" fontId="17" fillId="0" borderId="19" xfId="2" applyNumberFormat="1" applyFont="1" applyBorder="1" applyAlignment="1">
      <alignment horizontal="right" vertical="center"/>
    </xf>
    <xf numFmtId="0" fontId="17" fillId="0" borderId="19" xfId="2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13" fillId="2" borderId="30" xfId="2" applyFont="1" applyFill="1" applyBorder="1" applyAlignment="1">
      <alignment vertical="center"/>
    </xf>
    <xf numFmtId="2" fontId="18" fillId="0" borderId="47" xfId="2" applyNumberFormat="1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 wrapText="1"/>
    </xf>
    <xf numFmtId="0" fontId="9" fillId="0" borderId="48" xfId="2" applyFont="1" applyBorder="1" applyAlignment="1">
      <alignment horizontal="left" vertical="center" wrapText="1"/>
    </xf>
    <xf numFmtId="0" fontId="9" fillId="0" borderId="49" xfId="2" applyFont="1" applyBorder="1" applyAlignment="1">
      <alignment horizontal="center" vertical="center" wrapText="1"/>
    </xf>
    <xf numFmtId="49" fontId="9" fillId="0" borderId="0" xfId="2" applyNumberFormat="1" applyFont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1" fontId="9" fillId="0" borderId="16" xfId="2" applyNumberFormat="1" applyFont="1" applyBorder="1" applyAlignment="1">
      <alignment horizontal="center" vertical="center" wrapText="1"/>
    </xf>
    <xf numFmtId="1" fontId="9" fillId="0" borderId="17" xfId="2" applyNumberFormat="1" applyFont="1" applyBorder="1" applyAlignment="1">
      <alignment horizontal="center" vertical="center" wrapText="1"/>
    </xf>
    <xf numFmtId="165" fontId="13" fillId="0" borderId="0" xfId="2" applyNumberFormat="1" applyFont="1" applyAlignment="1">
      <alignment horizontal="center" vertical="center"/>
    </xf>
    <xf numFmtId="165" fontId="15" fillId="0" borderId="0" xfId="2" applyNumberFormat="1" applyFont="1" applyAlignment="1">
      <alignment horizontal="left" vertical="center"/>
    </xf>
    <xf numFmtId="0" fontId="17" fillId="0" borderId="1" xfId="2" applyFont="1" applyBorder="1" applyAlignment="1">
      <alignment horizontal="right" vertical="center"/>
    </xf>
    <xf numFmtId="1" fontId="17" fillId="0" borderId="0" xfId="2" applyNumberFormat="1" applyFont="1" applyAlignment="1">
      <alignment horizontal="right" vertical="center"/>
    </xf>
    <xf numFmtId="0" fontId="17" fillId="0" borderId="0" xfId="2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7" fillId="0" borderId="3" xfId="2" applyFont="1" applyBorder="1" applyAlignment="1">
      <alignment horizontal="right" vertical="center"/>
    </xf>
    <xf numFmtId="1" fontId="9" fillId="0" borderId="51" xfId="2" applyNumberFormat="1" applyFont="1" applyBorder="1" applyAlignment="1">
      <alignment horizontal="center" vertical="center" wrapText="1"/>
    </xf>
    <xf numFmtId="2" fontId="18" fillId="0" borderId="51" xfId="2" applyNumberFormat="1" applyFont="1" applyBorder="1" applyAlignment="1">
      <alignment horizontal="center" vertical="center"/>
    </xf>
    <xf numFmtId="1" fontId="9" fillId="0" borderId="48" xfId="2" applyNumberFormat="1" applyFont="1" applyBorder="1" applyAlignment="1">
      <alignment horizontal="center" vertical="center" wrapText="1"/>
    </xf>
    <xf numFmtId="2" fontId="18" fillId="0" borderId="48" xfId="2" applyNumberFormat="1" applyFont="1" applyBorder="1" applyAlignment="1">
      <alignment horizontal="center" vertical="center"/>
    </xf>
    <xf numFmtId="49" fontId="14" fillId="0" borderId="18" xfId="2" applyNumberFormat="1" applyFont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14" fontId="9" fillId="0" borderId="16" xfId="2" applyNumberFormat="1" applyFont="1" applyBorder="1" applyAlignment="1">
      <alignment horizontal="center" vertical="center"/>
    </xf>
    <xf numFmtId="14" fontId="9" fillId="0" borderId="17" xfId="2" applyNumberFormat="1" applyFont="1" applyBorder="1" applyAlignment="1">
      <alignment horizontal="center" vertical="center"/>
    </xf>
    <xf numFmtId="14" fontId="9" fillId="0" borderId="48" xfId="2" applyNumberFormat="1" applyFont="1" applyBorder="1" applyAlignment="1">
      <alignment horizontal="center" vertical="center"/>
    </xf>
    <xf numFmtId="2" fontId="18" fillId="0" borderId="52" xfId="2" applyNumberFormat="1" applyFont="1" applyBorder="1" applyAlignment="1">
      <alignment horizontal="center" vertical="center"/>
    </xf>
    <xf numFmtId="165" fontId="9" fillId="0" borderId="16" xfId="2" applyNumberFormat="1" applyFont="1" applyBorder="1" applyAlignment="1">
      <alignment horizontal="center" vertical="center"/>
    </xf>
    <xf numFmtId="165" fontId="9" fillId="0" borderId="25" xfId="2" applyNumberFormat="1" applyFont="1" applyBorder="1" applyAlignment="1">
      <alignment horizontal="center" vertical="center"/>
    </xf>
    <xf numFmtId="165" fontId="18" fillId="0" borderId="51" xfId="2" applyNumberFormat="1" applyFont="1" applyBorder="1" applyAlignment="1">
      <alignment horizontal="center" vertical="center"/>
    </xf>
    <xf numFmtId="2" fontId="18" fillId="0" borderId="54" xfId="2" applyNumberFormat="1" applyFont="1" applyBorder="1" applyAlignment="1">
      <alignment horizontal="center" vertical="center"/>
    </xf>
    <xf numFmtId="165" fontId="18" fillId="0" borderId="48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22" fillId="0" borderId="55" xfId="2" applyFont="1" applyBorder="1" applyAlignment="1">
      <alignment horizontal="center" vertical="center" wrapText="1"/>
    </xf>
    <xf numFmtId="164" fontId="9" fillId="0" borderId="17" xfId="2" applyNumberFormat="1" applyFont="1" applyBorder="1" applyAlignment="1">
      <alignment horizontal="center" vertical="center" wrapText="1"/>
    </xf>
    <xf numFmtId="0" fontId="22" fillId="0" borderId="56" xfId="2" applyFont="1" applyBorder="1" applyAlignment="1">
      <alignment horizontal="center" vertical="center"/>
    </xf>
    <xf numFmtId="165" fontId="22" fillId="0" borderId="17" xfId="2" applyNumberFormat="1" applyFont="1" applyBorder="1" applyAlignment="1">
      <alignment horizontal="center" vertical="center" wrapText="1"/>
    </xf>
    <xf numFmtId="165" fontId="18" fillId="0" borderId="17" xfId="2" applyNumberFormat="1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 wrapText="1"/>
    </xf>
    <xf numFmtId="0" fontId="22" fillId="0" borderId="53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left" vertical="center" wrapText="1"/>
    </xf>
    <xf numFmtId="14" fontId="9" fillId="0" borderId="51" xfId="2" applyNumberFormat="1" applyFont="1" applyBorder="1" applyAlignment="1">
      <alignment horizontal="center" vertical="center"/>
    </xf>
    <xf numFmtId="164" fontId="9" fillId="0" borderId="51" xfId="2" applyNumberFormat="1" applyFont="1" applyBorder="1" applyAlignment="1">
      <alignment horizontal="center" vertical="center" wrapText="1"/>
    </xf>
    <xf numFmtId="0" fontId="22" fillId="0" borderId="52" xfId="2" applyFont="1" applyBorder="1" applyAlignment="1">
      <alignment horizontal="center" vertical="center"/>
    </xf>
    <xf numFmtId="0" fontId="9" fillId="0" borderId="58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2" fillId="0" borderId="51" xfId="2" applyFont="1" applyBorder="1" applyAlignment="1">
      <alignment horizontal="center" vertical="center" wrapText="1"/>
    </xf>
    <xf numFmtId="0" fontId="9" fillId="0" borderId="59" xfId="2" applyFont="1" applyBorder="1" applyAlignment="1">
      <alignment horizontal="center" vertical="center" wrapText="1"/>
    </xf>
    <xf numFmtId="0" fontId="9" fillId="0" borderId="57" xfId="2" applyFont="1" applyBorder="1" applyAlignment="1">
      <alignment horizontal="center" vertical="center" wrapText="1"/>
    </xf>
    <xf numFmtId="0" fontId="9" fillId="0" borderId="57" xfId="2" applyFont="1" applyBorder="1" applyAlignment="1">
      <alignment horizontal="left" vertical="center" wrapText="1"/>
    </xf>
    <xf numFmtId="14" fontId="9" fillId="0" borderId="57" xfId="2" applyNumberFormat="1" applyFont="1" applyBorder="1" applyAlignment="1">
      <alignment horizontal="center" vertical="center"/>
    </xf>
    <xf numFmtId="164" fontId="9" fillId="0" borderId="57" xfId="2" applyNumberFormat="1" applyFont="1" applyBorder="1" applyAlignment="1">
      <alignment horizontal="center" vertical="center" wrapText="1"/>
    </xf>
    <xf numFmtId="164" fontId="9" fillId="0" borderId="60" xfId="2" applyNumberFormat="1" applyFont="1" applyBorder="1" applyAlignment="1">
      <alignment horizontal="center" vertical="center" wrapText="1"/>
    </xf>
    <xf numFmtId="2" fontId="9" fillId="0" borderId="57" xfId="2" applyNumberFormat="1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164" fontId="18" fillId="0" borderId="60" xfId="2" applyNumberFormat="1" applyFont="1" applyBorder="1" applyAlignment="1">
      <alignment horizontal="center" vertical="center" wrapText="1"/>
    </xf>
    <xf numFmtId="0" fontId="9" fillId="0" borderId="61" xfId="2" applyFont="1" applyBorder="1" applyAlignment="1">
      <alignment horizontal="center" vertical="center" wrapText="1"/>
    </xf>
    <xf numFmtId="0" fontId="9" fillId="0" borderId="61" xfId="2" applyFont="1" applyBorder="1" applyAlignment="1">
      <alignment horizontal="left" vertical="center" wrapText="1"/>
    </xf>
    <xf numFmtId="14" fontId="9" fillId="0" borderId="61" xfId="2" applyNumberFormat="1" applyFont="1" applyBorder="1" applyAlignment="1">
      <alignment horizontal="center" vertical="center"/>
    </xf>
    <xf numFmtId="164" fontId="9" fillId="0" borderId="61" xfId="2" applyNumberFormat="1" applyFont="1" applyBorder="1" applyAlignment="1">
      <alignment horizontal="center" vertical="center" wrapText="1"/>
    </xf>
    <xf numFmtId="164" fontId="18" fillId="0" borderId="52" xfId="2" applyNumberFormat="1" applyFont="1" applyBorder="1" applyAlignment="1">
      <alignment horizontal="center" vertical="center" wrapText="1"/>
    </xf>
    <xf numFmtId="2" fontId="9" fillId="0" borderId="17" xfId="2" applyNumberFormat="1" applyFont="1" applyBorder="1" applyAlignment="1">
      <alignment horizontal="center" vertical="center"/>
    </xf>
    <xf numFmtId="0" fontId="9" fillId="0" borderId="62" xfId="2" applyFont="1" applyBorder="1" applyAlignment="1">
      <alignment horizontal="center" vertical="center" wrapText="1"/>
    </xf>
    <xf numFmtId="164" fontId="9" fillId="0" borderId="25" xfId="2" applyNumberFormat="1" applyFont="1" applyBorder="1" applyAlignment="1">
      <alignment horizontal="center" vertical="center" wrapText="1"/>
    </xf>
    <xf numFmtId="2" fontId="9" fillId="0" borderId="16" xfId="2" applyNumberFormat="1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2" fillId="0" borderId="54" xfId="2" applyFont="1" applyBorder="1" applyAlignment="1">
      <alignment horizontal="center" vertical="center" wrapText="1"/>
    </xf>
    <xf numFmtId="0" fontId="9" fillId="0" borderId="63" xfId="2" applyFont="1" applyBorder="1" applyAlignment="1">
      <alignment horizontal="center" vertical="center" wrapText="1"/>
    </xf>
    <xf numFmtId="0" fontId="9" fillId="0" borderId="63" xfId="2" applyFont="1" applyBorder="1" applyAlignment="1">
      <alignment horizontal="left" vertical="center" wrapText="1"/>
    </xf>
    <xf numFmtId="14" fontId="9" fillId="0" borderId="63" xfId="2" applyNumberFormat="1" applyFont="1" applyBorder="1" applyAlignment="1">
      <alignment horizontal="center" vertical="center"/>
    </xf>
    <xf numFmtId="164" fontId="9" fillId="0" borderId="63" xfId="2" applyNumberFormat="1" applyFont="1" applyBorder="1" applyAlignment="1">
      <alignment horizontal="center" vertical="center" wrapText="1"/>
    </xf>
    <xf numFmtId="164" fontId="18" fillId="0" borderId="64" xfId="2" applyNumberFormat="1" applyFont="1" applyBorder="1" applyAlignment="1">
      <alignment horizontal="center" vertical="center" wrapText="1"/>
    </xf>
    <xf numFmtId="0" fontId="23" fillId="0" borderId="48" xfId="2" applyFont="1" applyBorder="1" applyAlignment="1">
      <alignment horizontal="center" vertical="center" wrapText="1"/>
    </xf>
    <xf numFmtId="0" fontId="9" fillId="0" borderId="65" xfId="2" applyFont="1" applyBorder="1" applyAlignment="1">
      <alignment horizontal="left" vertical="center"/>
    </xf>
    <xf numFmtId="49" fontId="9" fillId="0" borderId="39" xfId="2" applyNumberFormat="1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49" fontId="9" fillId="0" borderId="39" xfId="0" applyNumberFormat="1" applyFont="1" applyBorder="1" applyAlignment="1">
      <alignment vertical="center"/>
    </xf>
    <xf numFmtId="49" fontId="9" fillId="0" borderId="66" xfId="2" applyNumberFormat="1" applyFont="1" applyBorder="1" applyAlignment="1">
      <alignment horizontal="left" vertical="center"/>
    </xf>
    <xf numFmtId="21" fontId="9" fillId="0" borderId="25" xfId="2" applyNumberFormat="1" applyFont="1" applyBorder="1" applyAlignment="1">
      <alignment horizontal="center" vertical="center"/>
    </xf>
    <xf numFmtId="21" fontId="9" fillId="0" borderId="60" xfId="2" applyNumberFormat="1" applyFont="1" applyBorder="1" applyAlignment="1">
      <alignment horizontal="center" vertical="center" wrapText="1"/>
    </xf>
    <xf numFmtId="21" fontId="9" fillId="0" borderId="25" xfId="2" applyNumberFormat="1" applyFont="1" applyBorder="1" applyAlignment="1">
      <alignment horizontal="center" vertical="center" wrapText="1"/>
    </xf>
    <xf numFmtId="21" fontId="22" fillId="0" borderId="17" xfId="2" applyNumberFormat="1" applyFont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 wrapText="1"/>
    </xf>
    <xf numFmtId="0" fontId="21" fillId="0" borderId="51" xfId="2" applyFont="1" applyBorder="1" applyAlignment="1">
      <alignment horizontal="center" vertical="center" wrapText="1"/>
    </xf>
    <xf numFmtId="165" fontId="22" fillId="0" borderId="51" xfId="2" applyNumberFormat="1" applyFont="1" applyBorder="1" applyAlignment="1">
      <alignment horizontal="center" vertical="center" wrapText="1"/>
    </xf>
    <xf numFmtId="165" fontId="15" fillId="0" borderId="10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8" xfId="2" applyNumberFormat="1" applyFont="1" applyBorder="1" applyAlignment="1">
      <alignment vertical="center"/>
    </xf>
    <xf numFmtId="165" fontId="17" fillId="0" borderId="5" xfId="2" applyNumberFormat="1" applyFont="1" applyBorder="1" applyAlignment="1">
      <alignment vertical="center"/>
    </xf>
    <xf numFmtId="165" fontId="15" fillId="0" borderId="67" xfId="2" applyNumberFormat="1" applyFont="1" applyBorder="1" applyAlignment="1">
      <alignment horizontal="left" vertical="center"/>
    </xf>
    <xf numFmtId="14" fontId="11" fillId="0" borderId="20" xfId="2" applyNumberFormat="1" applyFont="1" applyBorder="1" applyAlignment="1">
      <alignment horizontal="right" vertical="center"/>
    </xf>
    <xf numFmtId="165" fontId="17" fillId="0" borderId="20" xfId="2" applyNumberFormat="1" applyFont="1" applyBorder="1" applyAlignment="1">
      <alignment vertical="center"/>
    </xf>
    <xf numFmtId="0" fontId="14" fillId="0" borderId="20" xfId="2" applyFont="1" applyBorder="1" applyAlignment="1">
      <alignment horizontal="center" vertical="center"/>
    </xf>
    <xf numFmtId="0" fontId="15" fillId="0" borderId="20" xfId="2" applyFont="1" applyBorder="1" applyAlignment="1">
      <alignment horizontal="right" vertical="center"/>
    </xf>
    <xf numFmtId="0" fontId="9" fillId="0" borderId="32" xfId="2" applyFont="1" applyBorder="1" applyAlignment="1">
      <alignment horizontal="right" vertical="center"/>
    </xf>
    <xf numFmtId="0" fontId="9" fillId="0" borderId="31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9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13" fillId="2" borderId="29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4" fontId="9" fillId="0" borderId="20" xfId="2" applyNumberFormat="1" applyFont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8" xfId="2" applyNumberFormat="1" applyFont="1" applyFill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26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7" fillId="2" borderId="40" xfId="2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 wrapText="1"/>
    </xf>
    <xf numFmtId="0" fontId="17" fillId="2" borderId="27" xfId="8" applyFont="1" applyFill="1" applyBorder="1" applyAlignment="1">
      <alignment horizontal="center" vertical="center" wrapText="1"/>
    </xf>
    <xf numFmtId="0" fontId="17" fillId="2" borderId="28" xfId="8" applyFont="1" applyFill="1" applyBorder="1" applyAlignment="1">
      <alignment horizontal="center" vertical="center" wrapText="1"/>
    </xf>
    <xf numFmtId="0" fontId="13" fillId="0" borderId="42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43" xfId="8" applyFont="1" applyFill="1" applyBorder="1" applyAlignment="1">
      <alignment horizontal="center" vertical="center" wrapText="1"/>
    </xf>
    <xf numFmtId="0" fontId="17" fillId="2" borderId="44" xfId="8" applyFont="1" applyFill="1" applyBorder="1" applyAlignment="1">
      <alignment horizontal="center" vertical="center" wrapText="1"/>
    </xf>
    <xf numFmtId="0" fontId="17" fillId="2" borderId="45" xfId="2" applyFont="1" applyFill="1" applyBorder="1" applyAlignment="1">
      <alignment horizontal="center" vertical="center"/>
    </xf>
    <xf numFmtId="0" fontId="17" fillId="2" borderId="46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 wrapText="1"/>
    </xf>
    <xf numFmtId="0" fontId="15" fillId="2" borderId="50" xfId="2" applyFont="1" applyFill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/>
    </xf>
    <xf numFmtId="14" fontId="17" fillId="2" borderId="27" xfId="8" applyNumberFormat="1" applyFont="1" applyFill="1" applyBorder="1" applyAlignment="1">
      <alignment horizontal="center" vertical="center" wrapText="1"/>
    </xf>
    <xf numFmtId="14" fontId="17" fillId="2" borderId="28" xfId="8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7" fillId="2" borderId="38" xfId="8" applyFont="1" applyFill="1" applyBorder="1" applyAlignment="1">
      <alignment horizontal="center" vertical="center" wrapText="1"/>
    </xf>
    <xf numFmtId="0" fontId="17" fillId="2" borderId="39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 wrapText="1"/>
    </xf>
    <xf numFmtId="165" fontId="15" fillId="0" borderId="5" xfId="2" applyNumberFormat="1" applyFont="1" applyBorder="1" applyAlignment="1">
      <alignment horizontal="left" vertical="center" wrapText="1"/>
    </xf>
    <xf numFmtId="165" fontId="15" fillId="0" borderId="18" xfId="2" applyNumberFormat="1" applyFont="1" applyBorder="1" applyAlignment="1">
      <alignment horizontal="left" vertical="center" wrapText="1"/>
    </xf>
    <xf numFmtId="2" fontId="17" fillId="2" borderId="27" xfId="8" applyNumberFormat="1" applyFont="1" applyFill="1" applyBorder="1" applyAlignment="1">
      <alignment horizontal="center" vertical="center" wrapText="1"/>
    </xf>
    <xf numFmtId="2" fontId="17" fillId="2" borderId="28" xfId="8" applyNumberFormat="1" applyFont="1" applyFill="1" applyBorder="1" applyAlignment="1">
      <alignment horizontal="center" vertical="center" wrapText="1"/>
    </xf>
    <xf numFmtId="0" fontId="17" fillId="2" borderId="27" xfId="2" applyFont="1" applyFill="1" applyBorder="1" applyAlignment="1">
      <alignment horizontal="center" vertical="center" wrapText="1"/>
    </xf>
    <xf numFmtId="0" fontId="17" fillId="2" borderId="28" xfId="2" applyFont="1" applyFill="1" applyBorder="1" applyAlignment="1">
      <alignment horizontal="center" vertical="center" wrapText="1"/>
    </xf>
    <xf numFmtId="2" fontId="12" fillId="2" borderId="5" xfId="2" applyNumberFormat="1" applyFont="1" applyFill="1" applyBorder="1" applyAlignment="1">
      <alignment horizontal="center" vertical="center"/>
    </xf>
    <xf numFmtId="2" fontId="12" fillId="2" borderId="18" xfId="2" applyNumberFormat="1" applyFont="1" applyFill="1" applyBorder="1" applyAlignment="1">
      <alignment horizontal="center" vertical="center"/>
    </xf>
    <xf numFmtId="2" fontId="9" fillId="0" borderId="20" xfId="2" applyNumberFormat="1" applyFont="1" applyBorder="1" applyAlignment="1">
      <alignment horizontal="center" vertical="center"/>
    </xf>
    <xf numFmtId="2" fontId="9" fillId="0" borderId="32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ID4938_RS_1" xfId="7" xr:uid="{00000000-0005-0000-0000-000007000000}"/>
    <cellStyle name="Обычный_Стартовый протокол Смирнов_20101106_Results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110671</xdr:rowOff>
    </xdr:from>
    <xdr:to>
      <xdr:col>2</xdr:col>
      <xdr:colOff>156783</xdr:colOff>
      <xdr:row>3</xdr:row>
      <xdr:rowOff>139700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7DFAE53F-6CAD-42B0-AB54-D708093C0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0671"/>
          <a:ext cx="1128333" cy="867229"/>
        </a:xfrm>
        <a:prstGeom prst="rect">
          <a:avLst/>
        </a:prstGeom>
      </xdr:spPr>
    </xdr:pic>
    <xdr:clientData/>
  </xdr:twoCellAnchor>
  <xdr:twoCellAnchor editAs="oneCell">
    <xdr:from>
      <xdr:col>10</xdr:col>
      <xdr:colOff>373552</xdr:colOff>
      <xdr:row>0</xdr:row>
      <xdr:rowOff>70757</xdr:rowOff>
    </xdr:from>
    <xdr:to>
      <xdr:col>11</xdr:col>
      <xdr:colOff>926418</xdr:colOff>
      <xdr:row>3</xdr:row>
      <xdr:rowOff>241300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BA1E8B08-8784-4EB0-9605-B430037C6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8052" y="70757"/>
          <a:ext cx="1340266" cy="1008743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0</xdr:row>
      <xdr:rowOff>165100</xdr:rowOff>
    </xdr:from>
    <xdr:to>
      <xdr:col>3</xdr:col>
      <xdr:colOff>645338</xdr:colOff>
      <xdr:row>3</xdr:row>
      <xdr:rowOff>139700</xdr:rowOff>
    </xdr:to>
    <xdr:pic>
      <xdr:nvPicPr>
        <xdr:cNvPr id="7" name="image1.jpeg">
          <a:extLst>
            <a:ext uri="{FF2B5EF4-FFF2-40B4-BE49-F238E27FC236}">
              <a16:creationId xmlns:a16="http://schemas.microsoft.com/office/drawing/2014/main" id="{48D424B9-8ABC-4E8B-B4E7-6A0E8A925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65100"/>
          <a:ext cx="1153338" cy="812800"/>
        </a:xfrm>
        <a:prstGeom prst="rect">
          <a:avLst/>
        </a:prstGeom>
      </xdr:spPr>
    </xdr:pic>
    <xdr:clientData/>
  </xdr:twoCellAnchor>
  <xdr:twoCellAnchor editAs="oneCell">
    <xdr:from>
      <xdr:col>11</xdr:col>
      <xdr:colOff>984850</xdr:colOff>
      <xdr:row>0</xdr:row>
      <xdr:rowOff>101600</xdr:rowOff>
    </xdr:from>
    <xdr:to>
      <xdr:col>12</xdr:col>
      <xdr:colOff>1183983</xdr:colOff>
      <xdr:row>3</xdr:row>
      <xdr:rowOff>152400</xdr:rowOff>
    </xdr:to>
    <xdr:pic>
      <xdr:nvPicPr>
        <xdr:cNvPr id="8" name="image3.jpeg">
          <a:extLst>
            <a:ext uri="{FF2B5EF4-FFF2-40B4-BE49-F238E27FC236}">
              <a16:creationId xmlns:a16="http://schemas.microsoft.com/office/drawing/2014/main" id="{6032DD6B-3B2E-4E99-BB73-580F0C008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750" y="101600"/>
          <a:ext cx="1189733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278815</xdr:colOff>
      <xdr:row>0</xdr:row>
      <xdr:rowOff>127293</xdr:rowOff>
    </xdr:from>
    <xdr:to>
      <xdr:col>3</xdr:col>
      <xdr:colOff>456541</xdr:colOff>
      <xdr:row>3</xdr:row>
      <xdr:rowOff>141764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C6B18CD-4E70-48A4-803C-8F61536B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245" y="127293"/>
          <a:ext cx="1180866" cy="824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43382</xdr:colOff>
      <xdr:row>0</xdr:row>
      <xdr:rowOff>130968</xdr:rowOff>
    </xdr:from>
    <xdr:ext cx="1191251" cy="910754"/>
    <xdr:pic>
      <xdr:nvPicPr>
        <xdr:cNvPr id="4" name="Picture 2">
          <a:extLst>
            <a:ext uri="{FF2B5EF4-FFF2-40B4-BE49-F238E27FC236}">
              <a16:creationId xmlns:a16="http://schemas.microsoft.com/office/drawing/2014/main" id="{C7BE4C64-8519-4127-A973-0ABB209201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8924" r="-4694"/>
        <a:stretch/>
      </xdr:blipFill>
      <xdr:spPr>
        <a:xfrm>
          <a:off x="10817483" y="130968"/>
          <a:ext cx="1191251" cy="910754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106102</xdr:rowOff>
    </xdr:from>
    <xdr:to>
      <xdr:col>2</xdr:col>
      <xdr:colOff>105903</xdr:colOff>
      <xdr:row>3</xdr:row>
      <xdr:rowOff>163103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FAA96110-8C52-44EA-B2CD-767A3105C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102"/>
          <a:ext cx="1128333" cy="867229"/>
        </a:xfrm>
        <a:prstGeom prst="rect">
          <a:avLst/>
        </a:prstGeom>
      </xdr:spPr>
    </xdr:pic>
    <xdr:clientData/>
  </xdr:twoCellAnchor>
  <xdr:twoCellAnchor editAs="oneCell">
    <xdr:from>
      <xdr:col>11</xdr:col>
      <xdr:colOff>260431</xdr:colOff>
      <xdr:row>0</xdr:row>
      <xdr:rowOff>77165</xdr:rowOff>
    </xdr:from>
    <xdr:to>
      <xdr:col>12</xdr:col>
      <xdr:colOff>857988</xdr:colOff>
      <xdr:row>4</xdr:row>
      <xdr:rowOff>5604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AA4E7FEC-E9EE-4B68-8627-2350C064D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5494" y="77165"/>
          <a:ext cx="1340266" cy="100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  <pageSetUpPr fitToPage="1"/>
  </sheetPr>
  <dimension ref="A1:AB85"/>
  <sheetViews>
    <sheetView view="pageBreakPreview" zoomScale="60" zoomScaleNormal="70" zoomScalePageLayoutView="50" workbookViewId="0">
      <selection activeCell="G13" sqref="G13:G14"/>
    </sheetView>
  </sheetViews>
  <sheetFormatPr defaultColWidth="9.109375" defaultRowHeight="13.8" x14ac:dyDescent="0.25"/>
  <cols>
    <col min="1" max="1" width="7" style="2" customWidth="1"/>
    <col min="2" max="2" width="7.88671875" style="52" customWidth="1"/>
    <col min="3" max="3" width="14.6640625" style="52" customWidth="1"/>
    <col min="4" max="4" width="22.88671875" style="2" customWidth="1"/>
    <col min="5" max="5" width="11.6640625" style="19" customWidth="1"/>
    <col min="6" max="6" width="12" style="2" customWidth="1"/>
    <col min="7" max="7" width="24" style="2" customWidth="1"/>
    <col min="8" max="8" width="10" style="43" customWidth="1"/>
    <col min="9" max="9" width="13.109375" style="43" customWidth="1"/>
    <col min="10" max="10" width="14.6640625" style="2" customWidth="1"/>
    <col min="11" max="11" width="11.5546875" style="49" customWidth="1"/>
    <col min="12" max="12" width="14.44140625" style="2" customWidth="1"/>
    <col min="13" max="13" width="18.6640625" style="2" customWidth="1"/>
    <col min="14" max="16384" width="9.109375" style="2"/>
  </cols>
  <sheetData>
    <row r="1" spans="1:28" ht="21.75" customHeight="1" x14ac:dyDescent="0.25">
      <c r="A1" s="238" t="s">
        <v>50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28" ht="21.75" customHeight="1" x14ac:dyDescent="0.25">
      <c r="A2" s="238" t="s">
        <v>51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28" ht="21.75" customHeight="1" x14ac:dyDescent="0.25">
      <c r="A3" s="238" t="s">
        <v>52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28" ht="21.75" customHeight="1" x14ac:dyDescent="0.25">
      <c r="A4" s="238" t="s">
        <v>53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9" customHeight="1" x14ac:dyDescent="0.25">
      <c r="A5" s="239" t="s">
        <v>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pans="1:28" s="3" customFormat="1" ht="28.8" x14ac:dyDescent="0.25">
      <c r="A6" s="203" t="s">
        <v>54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1"/>
      <c r="O6" s="21"/>
      <c r="P6" s="21"/>
      <c r="Q6" s="21"/>
      <c r="R6" s="21"/>
      <c r="S6" s="21"/>
      <c r="T6" s="21"/>
      <c r="U6" s="21"/>
    </row>
    <row r="7" spans="1:28" s="3" customFormat="1" ht="18" customHeight="1" x14ac:dyDescent="0.25">
      <c r="A7" s="214" t="s">
        <v>13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28" s="3" customFormat="1" ht="9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28" ht="19.5" customHeight="1" thickTop="1" x14ac:dyDescent="0.25">
      <c r="A9" s="211" t="s">
        <v>18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3"/>
    </row>
    <row r="10" spans="1:28" ht="18" customHeight="1" x14ac:dyDescent="0.25">
      <c r="A10" s="204" t="s">
        <v>55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6"/>
    </row>
    <row r="11" spans="1:28" ht="19.5" customHeight="1" x14ac:dyDescent="0.25">
      <c r="A11" s="204" t="s">
        <v>56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</row>
    <row r="12" spans="1:28" ht="5.25" customHeight="1" x14ac:dyDescent="0.25">
      <c r="A12" s="220" t="s">
        <v>35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</row>
    <row r="13" spans="1:28" ht="15.6" x14ac:dyDescent="0.25">
      <c r="A13" s="227" t="s">
        <v>57</v>
      </c>
      <c r="B13" s="228"/>
      <c r="C13" s="228"/>
      <c r="D13" s="228"/>
      <c r="E13" s="4"/>
      <c r="G13" s="64" t="s">
        <v>59</v>
      </c>
      <c r="H13" s="22"/>
      <c r="I13" s="94"/>
      <c r="K13" s="23"/>
      <c r="L13" s="5"/>
      <c r="M13" s="6" t="s">
        <v>61</v>
      </c>
    </row>
    <row r="14" spans="1:28" ht="15.6" x14ac:dyDescent="0.25">
      <c r="A14" s="215" t="s">
        <v>58</v>
      </c>
      <c r="B14" s="216"/>
      <c r="C14" s="216"/>
      <c r="D14" s="216"/>
      <c r="E14" s="7"/>
      <c r="G14" s="60" t="s">
        <v>60</v>
      </c>
      <c r="H14" s="24"/>
      <c r="I14" s="94"/>
      <c r="K14" s="25"/>
      <c r="L14" s="8"/>
      <c r="M14" s="9" t="s">
        <v>62</v>
      </c>
    </row>
    <row r="15" spans="1:28" ht="14.4" x14ac:dyDescent="0.25">
      <c r="A15" s="217" t="s">
        <v>8</v>
      </c>
      <c r="B15" s="218"/>
      <c r="C15" s="218"/>
      <c r="D15" s="218"/>
      <c r="E15" s="218"/>
      <c r="F15" s="218"/>
      <c r="G15" s="219"/>
      <c r="H15" s="207" t="s">
        <v>0</v>
      </c>
      <c r="I15" s="208"/>
      <c r="J15" s="208"/>
      <c r="K15" s="208"/>
      <c r="L15" s="208"/>
      <c r="M15" s="209"/>
    </row>
    <row r="16" spans="1:28" ht="27.6" customHeight="1" x14ac:dyDescent="0.25">
      <c r="A16" s="26" t="s">
        <v>14</v>
      </c>
      <c r="B16" s="10"/>
      <c r="C16" s="10"/>
      <c r="D16" s="27"/>
      <c r="E16" s="28"/>
      <c r="F16" s="27"/>
      <c r="G16" s="27"/>
      <c r="H16" s="242" t="s">
        <v>67</v>
      </c>
      <c r="I16" s="243"/>
      <c r="J16" s="243"/>
      <c r="K16" s="243"/>
      <c r="L16" s="243"/>
      <c r="M16" s="244"/>
    </row>
    <row r="17" spans="1:13" ht="14.4" x14ac:dyDescent="0.25">
      <c r="A17" s="26" t="s">
        <v>15</v>
      </c>
      <c r="B17" s="10"/>
      <c r="C17" s="10"/>
      <c r="D17" s="11"/>
      <c r="E17" s="56"/>
      <c r="F17" s="29"/>
      <c r="G17" s="28" t="s">
        <v>63</v>
      </c>
      <c r="H17" s="177" t="s">
        <v>42</v>
      </c>
      <c r="I17" s="178"/>
      <c r="J17" s="178"/>
      <c r="K17" s="178"/>
      <c r="L17" s="178"/>
      <c r="M17" s="179"/>
    </row>
    <row r="18" spans="1:13" ht="14.4" x14ac:dyDescent="0.25">
      <c r="A18" s="26" t="s">
        <v>16</v>
      </c>
      <c r="B18" s="10"/>
      <c r="C18" s="10"/>
      <c r="D18" s="11"/>
      <c r="E18" s="56"/>
      <c r="F18" s="29"/>
      <c r="G18" s="28" t="s">
        <v>64</v>
      </c>
      <c r="H18" s="177" t="s">
        <v>43</v>
      </c>
      <c r="I18" s="178"/>
      <c r="J18" s="178"/>
      <c r="K18" s="178"/>
      <c r="L18" s="178"/>
      <c r="M18" s="179"/>
    </row>
    <row r="19" spans="1:13" ht="16.2" thickBot="1" x14ac:dyDescent="0.3">
      <c r="A19" s="26" t="s">
        <v>12</v>
      </c>
      <c r="B19" s="62"/>
      <c r="C19" s="62"/>
      <c r="D19" s="29"/>
      <c r="F19" s="65"/>
      <c r="G19" s="28" t="s">
        <v>65</v>
      </c>
      <c r="H19" s="63" t="s">
        <v>37</v>
      </c>
      <c r="I19" s="95"/>
      <c r="K19" s="12">
        <v>50</v>
      </c>
      <c r="L19" s="55"/>
      <c r="M19" s="105" t="s">
        <v>66</v>
      </c>
    </row>
    <row r="20" spans="1:13" ht="7.5" customHeight="1" thickTop="1" thickBot="1" x14ac:dyDescent="0.3">
      <c r="A20" s="13"/>
      <c r="B20" s="14"/>
      <c r="C20" s="14"/>
      <c r="D20" s="15"/>
      <c r="E20" s="16"/>
      <c r="F20" s="15"/>
      <c r="G20" s="15"/>
      <c r="H20" s="30"/>
      <c r="I20" s="30"/>
      <c r="J20" s="15"/>
      <c r="K20" s="31"/>
      <c r="L20" s="15"/>
      <c r="M20" s="17"/>
    </row>
    <row r="21" spans="1:13" s="18" customFormat="1" ht="21" customHeight="1" thickTop="1" x14ac:dyDescent="0.25">
      <c r="A21" s="231" t="s">
        <v>5</v>
      </c>
      <c r="B21" s="225" t="s">
        <v>10</v>
      </c>
      <c r="C21" s="225" t="s">
        <v>27</v>
      </c>
      <c r="D21" s="225" t="s">
        <v>1</v>
      </c>
      <c r="E21" s="236" t="s">
        <v>26</v>
      </c>
      <c r="F21" s="225" t="s">
        <v>7</v>
      </c>
      <c r="G21" s="229" t="s">
        <v>38</v>
      </c>
      <c r="H21" s="233" t="s">
        <v>68</v>
      </c>
      <c r="I21" s="240" t="s">
        <v>6</v>
      </c>
      <c r="J21" s="225" t="s">
        <v>22</v>
      </c>
      <c r="K21" s="245" t="s">
        <v>19</v>
      </c>
      <c r="L21" s="247" t="s">
        <v>21</v>
      </c>
      <c r="M21" s="223" t="s">
        <v>11</v>
      </c>
    </row>
    <row r="22" spans="1:13" s="18" customFormat="1" ht="13.5" customHeight="1" thickBot="1" x14ac:dyDescent="0.3">
      <c r="A22" s="232"/>
      <c r="B22" s="226"/>
      <c r="C22" s="226"/>
      <c r="D22" s="226"/>
      <c r="E22" s="237"/>
      <c r="F22" s="226"/>
      <c r="G22" s="230"/>
      <c r="H22" s="234"/>
      <c r="I22" s="241"/>
      <c r="J22" s="226"/>
      <c r="K22" s="246"/>
      <c r="L22" s="248"/>
      <c r="M22" s="224"/>
    </row>
    <row r="23" spans="1:13" ht="21.75" customHeight="1" x14ac:dyDescent="0.25">
      <c r="A23" s="77">
        <v>1</v>
      </c>
      <c r="B23" s="66">
        <v>33</v>
      </c>
      <c r="C23" s="66">
        <v>10012927050</v>
      </c>
      <c r="D23" s="67" t="s">
        <v>69</v>
      </c>
      <c r="E23" s="111">
        <v>32643</v>
      </c>
      <c r="F23" s="92" t="s">
        <v>23</v>
      </c>
      <c r="G23" s="57" t="s">
        <v>70</v>
      </c>
      <c r="H23" s="115">
        <v>2.1168981481481483E-2</v>
      </c>
      <c r="I23" s="116">
        <v>4.2663773148148149E-2</v>
      </c>
      <c r="J23" s="116" t="s">
        <v>35</v>
      </c>
      <c r="K23" s="70">
        <f>IFERROR($K$19*3600/(HOUR(I23)*3600+MINUTE(I23)*60+SECOND(I23)),"")</f>
        <v>48.833423765599569</v>
      </c>
      <c r="L23" s="69" t="s">
        <v>20</v>
      </c>
      <c r="M23" s="78"/>
    </row>
    <row r="24" spans="1:13" ht="21.75" customHeight="1" thickBot="1" x14ac:dyDescent="0.3">
      <c r="A24" s="84">
        <f>A23</f>
        <v>1</v>
      </c>
      <c r="B24" s="58">
        <v>32</v>
      </c>
      <c r="C24" s="59">
        <v>10014388417</v>
      </c>
      <c r="D24" s="68" t="s">
        <v>71</v>
      </c>
      <c r="E24" s="112">
        <v>35755</v>
      </c>
      <c r="F24" s="101" t="s">
        <v>20</v>
      </c>
      <c r="G24" s="114" t="s">
        <v>70</v>
      </c>
      <c r="H24" s="117">
        <f>H23</f>
        <v>2.1168981481481483E-2</v>
      </c>
      <c r="I24" s="117">
        <f>I23</f>
        <v>4.2663773148148149E-2</v>
      </c>
      <c r="J24" s="117" t="str">
        <f>J23</f>
        <v/>
      </c>
      <c r="K24" s="102">
        <f>K23</f>
        <v>48.833423765599569</v>
      </c>
      <c r="L24" s="58" t="s">
        <v>20</v>
      </c>
      <c r="M24" s="79"/>
    </row>
    <row r="25" spans="1:13" ht="21.75" customHeight="1" x14ac:dyDescent="0.25">
      <c r="A25" s="77">
        <v>2</v>
      </c>
      <c r="B25" s="66">
        <v>45</v>
      </c>
      <c r="C25" s="66">
        <v>10036058217</v>
      </c>
      <c r="D25" s="67" t="s">
        <v>72</v>
      </c>
      <c r="E25" s="111">
        <v>37200</v>
      </c>
      <c r="F25" s="92" t="s">
        <v>20</v>
      </c>
      <c r="G25" s="57" t="s">
        <v>46</v>
      </c>
      <c r="H25" s="115">
        <v>2.1215000000000001E-2</v>
      </c>
      <c r="I25" s="116">
        <v>4.2683101851851847E-2</v>
      </c>
      <c r="J25" s="116">
        <f>I25-$I$23</f>
        <v>1.9328703703698491E-5</v>
      </c>
      <c r="K25" s="70">
        <f>IFERROR($K$19*3600/(HOUR(I25)*3600+MINUTE(I25)*60+SECOND(I25)),"")</f>
        <v>48.806941431670282</v>
      </c>
      <c r="L25" s="69" t="s">
        <v>20</v>
      </c>
      <c r="M25" s="78"/>
    </row>
    <row r="26" spans="1:13" ht="21.75" customHeight="1" thickBot="1" x14ac:dyDescent="0.3">
      <c r="A26" s="84">
        <f>A25</f>
        <v>2</v>
      </c>
      <c r="B26" s="58">
        <v>46</v>
      </c>
      <c r="C26" s="59">
        <v>10053688268</v>
      </c>
      <c r="D26" s="68" t="s">
        <v>73</v>
      </c>
      <c r="E26" s="112">
        <v>37973</v>
      </c>
      <c r="F26" s="93" t="s">
        <v>24</v>
      </c>
      <c r="G26" s="102" t="s">
        <v>46</v>
      </c>
      <c r="H26" s="117">
        <f>H25</f>
        <v>2.1215000000000001E-2</v>
      </c>
      <c r="I26" s="117">
        <f>I25</f>
        <v>4.2683101851851847E-2</v>
      </c>
      <c r="J26" s="117">
        <f>J25</f>
        <v>1.9328703703698491E-5</v>
      </c>
      <c r="K26" s="102">
        <f>K25</f>
        <v>48.806941431670282</v>
      </c>
      <c r="L26" s="58" t="s">
        <v>20</v>
      </c>
      <c r="M26" s="79"/>
    </row>
    <row r="27" spans="1:13" ht="21.75" customHeight="1" x14ac:dyDescent="0.25">
      <c r="A27" s="77">
        <v>3</v>
      </c>
      <c r="B27" s="66">
        <v>49</v>
      </c>
      <c r="C27" s="66">
        <v>10034920687</v>
      </c>
      <c r="D27" s="67" t="s">
        <v>74</v>
      </c>
      <c r="E27" s="111">
        <v>35266</v>
      </c>
      <c r="F27" s="92" t="s">
        <v>20</v>
      </c>
      <c r="G27" s="57" t="s">
        <v>44</v>
      </c>
      <c r="H27" s="115">
        <v>2.1319000000000001E-2</v>
      </c>
      <c r="I27" s="116">
        <v>4.2695601851851846E-2</v>
      </c>
      <c r="J27" s="116">
        <f>I27-$I$23</f>
        <v>3.1828703703697114E-5</v>
      </c>
      <c r="K27" s="70">
        <f>IFERROR($K$19*3600/(HOUR(I27)*3600+MINUTE(I27)*60+SECOND(I27)),"")</f>
        <v>48.793711032800218</v>
      </c>
      <c r="L27" s="69" t="s">
        <v>20</v>
      </c>
      <c r="M27" s="78"/>
    </row>
    <row r="28" spans="1:13" ht="21.75" customHeight="1" thickBot="1" x14ac:dyDescent="0.3">
      <c r="A28" s="84">
        <f>A27</f>
        <v>3</v>
      </c>
      <c r="B28" s="58">
        <v>51</v>
      </c>
      <c r="C28" s="59">
        <v>10013773273</v>
      </c>
      <c r="D28" s="68" t="s">
        <v>75</v>
      </c>
      <c r="E28" s="112">
        <v>34566</v>
      </c>
      <c r="F28" s="93" t="s">
        <v>20</v>
      </c>
      <c r="G28" s="102" t="s">
        <v>44</v>
      </c>
      <c r="H28" s="117">
        <f>H27</f>
        <v>2.1319000000000001E-2</v>
      </c>
      <c r="I28" s="117">
        <f>I27</f>
        <v>4.2695601851851846E-2</v>
      </c>
      <c r="J28" s="117">
        <f>J27</f>
        <v>3.1828703703697114E-5</v>
      </c>
      <c r="K28" s="102">
        <f>K27</f>
        <v>48.793711032800218</v>
      </c>
      <c r="L28" s="58" t="s">
        <v>20</v>
      </c>
      <c r="M28" s="79"/>
    </row>
    <row r="29" spans="1:13" ht="21.75" customHeight="1" x14ac:dyDescent="0.25">
      <c r="A29" s="77">
        <v>4</v>
      </c>
      <c r="B29" s="66">
        <v>5</v>
      </c>
      <c r="C29" s="66">
        <v>10036035177</v>
      </c>
      <c r="D29" s="67" t="s">
        <v>76</v>
      </c>
      <c r="E29" s="111">
        <v>37434</v>
      </c>
      <c r="F29" s="92" t="s">
        <v>20</v>
      </c>
      <c r="G29" s="57" t="s">
        <v>77</v>
      </c>
      <c r="H29" s="115">
        <v>2.1377E-2</v>
      </c>
      <c r="I29" s="116">
        <v>4.2721643518518516E-2</v>
      </c>
      <c r="J29" s="116">
        <f>I29-$I$23</f>
        <v>5.7870370370367852E-5</v>
      </c>
      <c r="K29" s="70">
        <f>IFERROR($K$19*3600/(HOUR(I29)*3600+MINUTE(I29)*60+SECOND(I29)),"")</f>
        <v>48.767271742075316</v>
      </c>
      <c r="L29" s="69" t="s">
        <v>20</v>
      </c>
      <c r="M29" s="78"/>
    </row>
    <row r="30" spans="1:13" ht="21.75" customHeight="1" thickBot="1" x14ac:dyDescent="0.3">
      <c r="A30" s="84">
        <f>A29</f>
        <v>4</v>
      </c>
      <c r="B30" s="58">
        <v>6</v>
      </c>
      <c r="C30" s="59">
        <v>10036078122</v>
      </c>
      <c r="D30" s="68" t="s">
        <v>78</v>
      </c>
      <c r="E30" s="112">
        <v>37359</v>
      </c>
      <c r="F30" s="93" t="s">
        <v>20</v>
      </c>
      <c r="G30" s="102" t="s">
        <v>77</v>
      </c>
      <c r="H30" s="117">
        <f>H29</f>
        <v>2.1377E-2</v>
      </c>
      <c r="I30" s="117">
        <f>I29</f>
        <v>4.2721643518518516E-2</v>
      </c>
      <c r="J30" s="117">
        <f>J29</f>
        <v>5.7870370370367852E-5</v>
      </c>
      <c r="K30" s="102">
        <f>K29</f>
        <v>48.767271742075316</v>
      </c>
      <c r="L30" s="58" t="s">
        <v>20</v>
      </c>
      <c r="M30" s="79"/>
    </row>
    <row r="31" spans="1:13" ht="21.75" customHeight="1" x14ac:dyDescent="0.25">
      <c r="A31" s="77">
        <v>5</v>
      </c>
      <c r="B31" s="66">
        <v>39</v>
      </c>
      <c r="C31" s="66">
        <v>10005408742</v>
      </c>
      <c r="D31" s="67" t="s">
        <v>79</v>
      </c>
      <c r="E31" s="111">
        <v>32573</v>
      </c>
      <c r="F31" s="92" t="s">
        <v>17</v>
      </c>
      <c r="G31" s="57" t="s">
        <v>80</v>
      </c>
      <c r="H31" s="115">
        <v>2.1505E-2</v>
      </c>
      <c r="I31" s="116">
        <v>4.3367592592592596E-2</v>
      </c>
      <c r="J31" s="116">
        <f>I31-$I$23</f>
        <v>7.0381944444444788E-4</v>
      </c>
      <c r="K31" s="70">
        <f>IFERROR($K$19*3600/(HOUR(I31)*3600+MINUTE(I31)*60+SECOND(I31)),"")</f>
        <v>48.038430744595679</v>
      </c>
      <c r="L31" s="69" t="s">
        <v>20</v>
      </c>
      <c r="M31" s="78"/>
    </row>
    <row r="32" spans="1:13" ht="21.75" customHeight="1" thickBot="1" x14ac:dyDescent="0.3">
      <c r="A32" s="84">
        <f>A31</f>
        <v>5</v>
      </c>
      <c r="B32" s="58">
        <v>43</v>
      </c>
      <c r="C32" s="59">
        <v>10036013555</v>
      </c>
      <c r="D32" s="68" t="s">
        <v>81</v>
      </c>
      <c r="E32" s="112">
        <v>37278</v>
      </c>
      <c r="F32" s="93" t="s">
        <v>20</v>
      </c>
      <c r="G32" s="102" t="s">
        <v>80</v>
      </c>
      <c r="H32" s="117">
        <f>H31</f>
        <v>2.1505E-2</v>
      </c>
      <c r="I32" s="117">
        <f>I31</f>
        <v>4.3367592592592596E-2</v>
      </c>
      <c r="J32" s="117">
        <f>J31</f>
        <v>7.0381944444444788E-4</v>
      </c>
      <c r="K32" s="102">
        <f>K31</f>
        <v>48.038430744595679</v>
      </c>
      <c r="L32" s="58" t="s">
        <v>20</v>
      </c>
      <c r="M32" s="79"/>
    </row>
    <row r="33" spans="1:13" ht="21.75" customHeight="1" x14ac:dyDescent="0.25">
      <c r="A33" s="77">
        <v>6</v>
      </c>
      <c r="B33" s="66">
        <v>40</v>
      </c>
      <c r="C33" s="66">
        <v>10015266568</v>
      </c>
      <c r="D33" s="67" t="s">
        <v>82</v>
      </c>
      <c r="E33" s="111">
        <v>36288</v>
      </c>
      <c r="F33" s="92" t="s">
        <v>20</v>
      </c>
      <c r="G33" s="57" t="s">
        <v>80</v>
      </c>
      <c r="H33" s="115">
        <v>2.1434999999999999E-2</v>
      </c>
      <c r="I33" s="116">
        <v>4.3569097222222221E-2</v>
      </c>
      <c r="J33" s="116">
        <f>I33-$I$23</f>
        <v>9.0532407407407228E-4</v>
      </c>
      <c r="K33" s="70">
        <f>IFERROR($K$19*3600/(HOUR(I33)*3600+MINUTE(I33)*60+SECOND(I33)),"")</f>
        <v>47.821466524973431</v>
      </c>
      <c r="L33" s="69" t="s">
        <v>20</v>
      </c>
      <c r="M33" s="78"/>
    </row>
    <row r="34" spans="1:13" ht="21.75" customHeight="1" thickBot="1" x14ac:dyDescent="0.3">
      <c r="A34" s="84">
        <f>A33</f>
        <v>6</v>
      </c>
      <c r="B34" s="58">
        <v>41</v>
      </c>
      <c r="C34" s="59">
        <v>10034993439</v>
      </c>
      <c r="D34" s="68" t="s">
        <v>83</v>
      </c>
      <c r="E34" s="112">
        <v>36844</v>
      </c>
      <c r="F34" s="93" t="s">
        <v>20</v>
      </c>
      <c r="G34" s="102" t="s">
        <v>80</v>
      </c>
      <c r="H34" s="117">
        <f>H33</f>
        <v>2.1434999999999999E-2</v>
      </c>
      <c r="I34" s="117">
        <f>I33</f>
        <v>4.3569097222222221E-2</v>
      </c>
      <c r="J34" s="117">
        <f>J33</f>
        <v>9.0532407407407228E-4</v>
      </c>
      <c r="K34" s="102">
        <f>K33</f>
        <v>47.821466524973431</v>
      </c>
      <c r="L34" s="58" t="s">
        <v>20</v>
      </c>
      <c r="M34" s="79"/>
    </row>
    <row r="35" spans="1:13" ht="21.75" customHeight="1" x14ac:dyDescent="0.25">
      <c r="A35" s="77">
        <v>7</v>
      </c>
      <c r="B35" s="66">
        <v>53</v>
      </c>
      <c r="C35" s="66">
        <v>10036028410</v>
      </c>
      <c r="D35" s="67" t="s">
        <v>84</v>
      </c>
      <c r="E35" s="111">
        <v>37061</v>
      </c>
      <c r="F35" s="92" t="s">
        <v>20</v>
      </c>
      <c r="G35" s="57" t="s">
        <v>44</v>
      </c>
      <c r="H35" s="115">
        <v>2.1725000000000001E-2</v>
      </c>
      <c r="I35" s="116">
        <v>4.3880787037037038E-2</v>
      </c>
      <c r="J35" s="116">
        <f>I35-$I$23</f>
        <v>1.217013888888889E-3</v>
      </c>
      <c r="K35" s="70">
        <f>IFERROR($K$19*3600/(HOUR(I35)*3600+MINUTE(I35)*60+SECOND(I35)),"")</f>
        <v>47.480875758375099</v>
      </c>
      <c r="L35" s="69" t="s">
        <v>24</v>
      </c>
      <c r="M35" s="78"/>
    </row>
    <row r="36" spans="1:13" ht="21.75" customHeight="1" thickBot="1" x14ac:dyDescent="0.3">
      <c r="A36" s="84">
        <f>A35</f>
        <v>7</v>
      </c>
      <c r="B36" s="58">
        <v>52</v>
      </c>
      <c r="C36" s="59">
        <v>10058295869</v>
      </c>
      <c r="D36" s="68" t="s">
        <v>85</v>
      </c>
      <c r="E36" s="112">
        <v>36311</v>
      </c>
      <c r="F36" s="93" t="s">
        <v>20</v>
      </c>
      <c r="G36" s="102" t="s">
        <v>44</v>
      </c>
      <c r="H36" s="117">
        <f>H35</f>
        <v>2.1725000000000001E-2</v>
      </c>
      <c r="I36" s="117">
        <f>I35</f>
        <v>4.3880787037037038E-2</v>
      </c>
      <c r="J36" s="117">
        <f>J35</f>
        <v>1.217013888888889E-3</v>
      </c>
      <c r="K36" s="102">
        <f>K35</f>
        <v>47.480875758375099</v>
      </c>
      <c r="L36" s="58" t="s">
        <v>24</v>
      </c>
      <c r="M36" s="79"/>
    </row>
    <row r="37" spans="1:13" ht="21.75" customHeight="1" x14ac:dyDescent="0.25">
      <c r="A37" s="77">
        <v>8</v>
      </c>
      <c r="B37" s="66">
        <v>8</v>
      </c>
      <c r="C37" s="66">
        <v>10049916382</v>
      </c>
      <c r="D37" s="67" t="s">
        <v>86</v>
      </c>
      <c r="E37" s="111">
        <v>37680</v>
      </c>
      <c r="F37" s="92" t="s">
        <v>20</v>
      </c>
      <c r="G37" s="57" t="s">
        <v>77</v>
      </c>
      <c r="H37" s="115">
        <v>2.1794000000000001E-2</v>
      </c>
      <c r="I37" s="116">
        <v>4.3947685185185187E-2</v>
      </c>
      <c r="J37" s="116">
        <f>I37-$I$23</f>
        <v>1.2839120370370383E-3</v>
      </c>
      <c r="K37" s="70">
        <f>IFERROR($K$19*3600/(HOUR(I37)*3600+MINUTE(I37)*60+SECOND(I37)),"")</f>
        <v>47.4058467210956</v>
      </c>
      <c r="L37" s="69" t="s">
        <v>24</v>
      </c>
      <c r="M37" s="78"/>
    </row>
    <row r="38" spans="1:13" ht="21.75" customHeight="1" thickBot="1" x14ac:dyDescent="0.3">
      <c r="A38" s="84">
        <f>A37</f>
        <v>8</v>
      </c>
      <c r="B38" s="58">
        <v>7</v>
      </c>
      <c r="C38" s="59">
        <v>10034988082</v>
      </c>
      <c r="D38" s="68" t="s">
        <v>87</v>
      </c>
      <c r="E38" s="112">
        <v>36777</v>
      </c>
      <c r="F38" s="93" t="s">
        <v>20</v>
      </c>
      <c r="G38" s="102" t="s">
        <v>77</v>
      </c>
      <c r="H38" s="117">
        <f>H37</f>
        <v>2.1794000000000001E-2</v>
      </c>
      <c r="I38" s="117">
        <f>I37</f>
        <v>4.3947685185185187E-2</v>
      </c>
      <c r="J38" s="117">
        <f>J37</f>
        <v>1.2839120370370383E-3</v>
      </c>
      <c r="K38" s="102">
        <f>K37</f>
        <v>47.4058467210956</v>
      </c>
      <c r="L38" s="58" t="s">
        <v>24</v>
      </c>
      <c r="M38" s="79"/>
    </row>
    <row r="39" spans="1:13" ht="21.75" customHeight="1" x14ac:dyDescent="0.25">
      <c r="A39" s="77">
        <v>9</v>
      </c>
      <c r="B39" s="66">
        <v>10</v>
      </c>
      <c r="C39" s="66">
        <v>10036028107</v>
      </c>
      <c r="D39" s="67" t="s">
        <v>88</v>
      </c>
      <c r="E39" s="111">
        <v>38277</v>
      </c>
      <c r="F39" s="92" t="s">
        <v>20</v>
      </c>
      <c r="G39" s="57" t="s">
        <v>77</v>
      </c>
      <c r="H39" s="115">
        <v>2.2186999999999998E-2</v>
      </c>
      <c r="I39" s="116">
        <v>4.4036805555555558E-2</v>
      </c>
      <c r="J39" s="116">
        <f>I39-$I$23</f>
        <v>1.3730324074074096E-3</v>
      </c>
      <c r="K39" s="70">
        <f>IFERROR($K$19*3600/(HOUR(I39)*3600+MINUTE(I39)*60+SECOND(I39)),"")</f>
        <v>47.306176084099867</v>
      </c>
      <c r="L39" s="69" t="s">
        <v>24</v>
      </c>
      <c r="M39" s="78"/>
    </row>
    <row r="40" spans="1:13" ht="21.75" customHeight="1" thickBot="1" x14ac:dyDescent="0.3">
      <c r="A40" s="84">
        <f>A39</f>
        <v>9</v>
      </c>
      <c r="B40" s="58">
        <v>9</v>
      </c>
      <c r="C40" s="59">
        <v>10036079334</v>
      </c>
      <c r="D40" s="68" t="s">
        <v>89</v>
      </c>
      <c r="E40" s="112">
        <v>37807</v>
      </c>
      <c r="F40" s="93" t="s">
        <v>20</v>
      </c>
      <c r="G40" s="102" t="s">
        <v>77</v>
      </c>
      <c r="H40" s="117">
        <f>H39</f>
        <v>2.2186999999999998E-2</v>
      </c>
      <c r="I40" s="117">
        <f>I39</f>
        <v>4.4036805555555558E-2</v>
      </c>
      <c r="J40" s="117">
        <f>J39</f>
        <v>1.3730324074074096E-3</v>
      </c>
      <c r="K40" s="102">
        <f>K39</f>
        <v>47.306176084099867</v>
      </c>
      <c r="L40" s="58" t="s">
        <v>24</v>
      </c>
      <c r="M40" s="79"/>
    </row>
    <row r="41" spans="1:13" ht="21.75" customHeight="1" x14ac:dyDescent="0.25">
      <c r="A41" s="77">
        <v>10</v>
      </c>
      <c r="B41" s="66">
        <v>35</v>
      </c>
      <c r="C41" s="66">
        <v>10105865881</v>
      </c>
      <c r="D41" s="67" t="s">
        <v>90</v>
      </c>
      <c r="E41" s="111">
        <v>37827</v>
      </c>
      <c r="F41" s="92" t="s">
        <v>24</v>
      </c>
      <c r="G41" s="57" t="s">
        <v>91</v>
      </c>
      <c r="H41" s="115">
        <v>2.1839999999999998E-2</v>
      </c>
      <c r="I41" s="116">
        <v>4.4090046296296294E-2</v>
      </c>
      <c r="J41" s="116">
        <f>I41-$I$23</f>
        <v>1.4262731481481453E-3</v>
      </c>
      <c r="K41" s="70">
        <f>IFERROR($K$19*3600/(HOUR(I41)*3600+MINUTE(I41)*60+SECOND(I41)),"")</f>
        <v>47.256497768443161</v>
      </c>
      <c r="L41" s="69" t="s">
        <v>24</v>
      </c>
      <c r="M41" s="78"/>
    </row>
    <row r="42" spans="1:13" ht="21.75" customHeight="1" thickBot="1" x14ac:dyDescent="0.3">
      <c r="A42" s="84">
        <f>A41</f>
        <v>10</v>
      </c>
      <c r="B42" s="58">
        <v>38</v>
      </c>
      <c r="C42" s="59">
        <v>10036091660</v>
      </c>
      <c r="D42" s="68" t="s">
        <v>92</v>
      </c>
      <c r="E42" s="112">
        <v>37879</v>
      </c>
      <c r="F42" s="93" t="s">
        <v>20</v>
      </c>
      <c r="G42" s="102" t="s">
        <v>91</v>
      </c>
      <c r="H42" s="117">
        <f>H41</f>
        <v>2.1839999999999998E-2</v>
      </c>
      <c r="I42" s="117">
        <f>I41</f>
        <v>4.4090046296296294E-2</v>
      </c>
      <c r="J42" s="117">
        <f>J41</f>
        <v>1.4262731481481453E-3</v>
      </c>
      <c r="K42" s="102">
        <f>K41</f>
        <v>47.256497768443161</v>
      </c>
      <c r="L42" s="58" t="s">
        <v>24</v>
      </c>
      <c r="M42" s="79"/>
    </row>
    <row r="43" spans="1:13" ht="21.75" customHeight="1" x14ac:dyDescent="0.25">
      <c r="A43" s="77">
        <v>11</v>
      </c>
      <c r="B43" s="66">
        <v>31</v>
      </c>
      <c r="C43" s="66">
        <v>10036097623</v>
      </c>
      <c r="D43" s="67" t="s">
        <v>93</v>
      </c>
      <c r="E43" s="111">
        <v>37428</v>
      </c>
      <c r="F43" s="92" t="s">
        <v>20</v>
      </c>
      <c r="G43" s="57" t="s">
        <v>70</v>
      </c>
      <c r="H43" s="115">
        <v>2.1794000000000001E-2</v>
      </c>
      <c r="I43" s="116">
        <v>4.413333333333333E-2</v>
      </c>
      <c r="J43" s="116">
        <f>I43-$I$23</f>
        <v>1.4695601851851814E-3</v>
      </c>
      <c r="K43" s="70">
        <f>IFERROR($K$19*3600/(HOUR(I43)*3600+MINUTE(I43)*60+SECOND(I43)),"")</f>
        <v>47.206923682140044</v>
      </c>
      <c r="L43" s="69" t="s">
        <v>24</v>
      </c>
      <c r="M43" s="78"/>
    </row>
    <row r="44" spans="1:13" ht="21.75" customHeight="1" thickBot="1" x14ac:dyDescent="0.3">
      <c r="A44" s="84">
        <f>A43</f>
        <v>11</v>
      </c>
      <c r="B44" s="58">
        <v>30</v>
      </c>
      <c r="C44" s="59">
        <v>10036028814</v>
      </c>
      <c r="D44" s="68" t="s">
        <v>94</v>
      </c>
      <c r="E44" s="112">
        <v>37489</v>
      </c>
      <c r="F44" s="93" t="s">
        <v>20</v>
      </c>
      <c r="G44" s="102" t="s">
        <v>70</v>
      </c>
      <c r="H44" s="117">
        <f>H43</f>
        <v>2.1794000000000001E-2</v>
      </c>
      <c r="I44" s="117">
        <f>I43</f>
        <v>4.413333333333333E-2</v>
      </c>
      <c r="J44" s="117">
        <f>J43</f>
        <v>1.4695601851851814E-3</v>
      </c>
      <c r="K44" s="102">
        <f>K43</f>
        <v>47.206923682140044</v>
      </c>
      <c r="L44" s="58" t="s">
        <v>24</v>
      </c>
      <c r="M44" s="79"/>
    </row>
    <row r="45" spans="1:13" ht="21.75" customHeight="1" x14ac:dyDescent="0.25">
      <c r="A45" s="77">
        <v>12</v>
      </c>
      <c r="B45" s="66">
        <v>55</v>
      </c>
      <c r="C45" s="66">
        <v>10036048517</v>
      </c>
      <c r="D45" s="67" t="s">
        <v>95</v>
      </c>
      <c r="E45" s="111">
        <v>37682</v>
      </c>
      <c r="F45" s="92" t="s">
        <v>20</v>
      </c>
      <c r="G45" s="57" t="s">
        <v>44</v>
      </c>
      <c r="H45" s="115">
        <v>2.1829000000000001E-2</v>
      </c>
      <c r="I45" s="116">
        <v>4.4307986111111114E-2</v>
      </c>
      <c r="J45" s="116">
        <f>I45-$I$23</f>
        <v>1.6442129629629654E-3</v>
      </c>
      <c r="K45" s="70">
        <f>IFERROR($K$19*3600/(HOUR(I45)*3600+MINUTE(I45)*60+SECOND(I45)),"")</f>
        <v>47.021943573667713</v>
      </c>
      <c r="L45" s="69" t="s">
        <v>24</v>
      </c>
      <c r="M45" s="78"/>
    </row>
    <row r="46" spans="1:13" ht="21.75" customHeight="1" thickBot="1" x14ac:dyDescent="0.3">
      <c r="A46" s="84">
        <f>A45</f>
        <v>12</v>
      </c>
      <c r="B46" s="58">
        <v>54</v>
      </c>
      <c r="C46" s="59">
        <v>10057706896</v>
      </c>
      <c r="D46" s="68" t="s">
        <v>96</v>
      </c>
      <c r="E46" s="112">
        <v>37492</v>
      </c>
      <c r="F46" s="93" t="s">
        <v>20</v>
      </c>
      <c r="G46" s="102" t="s">
        <v>44</v>
      </c>
      <c r="H46" s="117">
        <f>H45</f>
        <v>2.1829000000000001E-2</v>
      </c>
      <c r="I46" s="117">
        <f>I45</f>
        <v>4.4307986111111114E-2</v>
      </c>
      <c r="J46" s="117">
        <f>J45</f>
        <v>1.6442129629629654E-3</v>
      </c>
      <c r="K46" s="102">
        <f>K45</f>
        <v>47.021943573667713</v>
      </c>
      <c r="L46" s="58" t="s">
        <v>24</v>
      </c>
      <c r="M46" s="79"/>
    </row>
    <row r="47" spans="1:13" ht="21.75" customHeight="1" x14ac:dyDescent="0.25">
      <c r="A47" s="77">
        <v>13</v>
      </c>
      <c r="B47" s="66">
        <v>34</v>
      </c>
      <c r="C47" s="66">
        <v>10036099542</v>
      </c>
      <c r="D47" s="67" t="s">
        <v>97</v>
      </c>
      <c r="E47" s="111">
        <v>37541</v>
      </c>
      <c r="F47" s="92" t="s">
        <v>20</v>
      </c>
      <c r="G47" s="57" t="s">
        <v>91</v>
      </c>
      <c r="H47" s="115">
        <v>2.1956E-2</v>
      </c>
      <c r="I47" s="116">
        <v>4.4548842592592591E-2</v>
      </c>
      <c r="J47" s="116">
        <f>I47-$I$23</f>
        <v>1.8850694444444427E-3</v>
      </c>
      <c r="K47" s="70">
        <f>IFERROR($K$19*3600/(HOUR(I47)*3600+MINUTE(I47)*60+SECOND(I47)),"")</f>
        <v>46.765393608729539</v>
      </c>
      <c r="L47" s="69" t="s">
        <v>24</v>
      </c>
      <c r="M47" s="78"/>
    </row>
    <row r="48" spans="1:13" ht="21.75" customHeight="1" thickBot="1" x14ac:dyDescent="0.3">
      <c r="A48" s="84">
        <f>A47</f>
        <v>13</v>
      </c>
      <c r="B48" s="58">
        <v>37</v>
      </c>
      <c r="C48" s="59">
        <v>10036072664</v>
      </c>
      <c r="D48" s="68" t="s">
        <v>98</v>
      </c>
      <c r="E48" s="112">
        <v>36909</v>
      </c>
      <c r="F48" s="93" t="s">
        <v>20</v>
      </c>
      <c r="G48" s="102" t="s">
        <v>91</v>
      </c>
      <c r="H48" s="117">
        <f>H47</f>
        <v>2.1956E-2</v>
      </c>
      <c r="I48" s="117">
        <f>I47</f>
        <v>4.4548842592592591E-2</v>
      </c>
      <c r="J48" s="117">
        <f>J47</f>
        <v>1.8850694444444427E-3</v>
      </c>
      <c r="K48" s="102">
        <f>K47</f>
        <v>46.765393608729539</v>
      </c>
      <c r="L48" s="58" t="s">
        <v>24</v>
      </c>
      <c r="M48" s="79"/>
    </row>
    <row r="49" spans="1:13" ht="21.75" customHeight="1" x14ac:dyDescent="0.25">
      <c r="A49" s="77">
        <v>14</v>
      </c>
      <c r="B49" s="66">
        <v>50</v>
      </c>
      <c r="C49" s="66">
        <v>10034983638</v>
      </c>
      <c r="D49" s="67" t="s">
        <v>99</v>
      </c>
      <c r="E49" s="111">
        <v>36349</v>
      </c>
      <c r="F49" s="92" t="s">
        <v>20</v>
      </c>
      <c r="G49" s="57" t="s">
        <v>44</v>
      </c>
      <c r="H49" s="115">
        <v>2.2546E-2</v>
      </c>
      <c r="I49" s="116">
        <v>4.557465277777778E-2</v>
      </c>
      <c r="J49" s="116">
        <f>I49-$I$23</f>
        <v>2.9108796296296313E-3</v>
      </c>
      <c r="K49" s="70">
        <f>IFERROR($K$19*3600/(HOUR(I49)*3600+MINUTE(I49)*60+SECOND(I49)),"")</f>
        <v>45.708481462671408</v>
      </c>
      <c r="L49" s="69" t="s">
        <v>24</v>
      </c>
      <c r="M49" s="78"/>
    </row>
    <row r="50" spans="1:13" ht="21.75" customHeight="1" thickBot="1" x14ac:dyDescent="0.3">
      <c r="A50" s="84">
        <f>A49</f>
        <v>14</v>
      </c>
      <c r="B50" s="58">
        <v>59</v>
      </c>
      <c r="C50" s="59">
        <v>10080036195</v>
      </c>
      <c r="D50" s="68" t="s">
        <v>100</v>
      </c>
      <c r="E50" s="112">
        <v>38031</v>
      </c>
      <c r="F50" s="93" t="s">
        <v>20</v>
      </c>
      <c r="G50" s="102" t="s">
        <v>44</v>
      </c>
      <c r="H50" s="117">
        <f>H49</f>
        <v>2.2546E-2</v>
      </c>
      <c r="I50" s="117">
        <f>I49</f>
        <v>4.557465277777778E-2</v>
      </c>
      <c r="J50" s="117">
        <f>J49</f>
        <v>2.9108796296296313E-3</v>
      </c>
      <c r="K50" s="102">
        <f>K49</f>
        <v>45.708481462671408</v>
      </c>
      <c r="L50" s="58" t="s">
        <v>24</v>
      </c>
      <c r="M50" s="79"/>
    </row>
    <row r="51" spans="1:13" ht="21.75" customHeight="1" x14ac:dyDescent="0.25">
      <c r="A51" s="77">
        <v>15</v>
      </c>
      <c r="B51" s="66">
        <v>3</v>
      </c>
      <c r="C51" s="66">
        <v>10005510186</v>
      </c>
      <c r="D51" s="67" t="s">
        <v>101</v>
      </c>
      <c r="E51" s="111">
        <v>32822</v>
      </c>
      <c r="F51" s="92" t="s">
        <v>17</v>
      </c>
      <c r="G51" s="57" t="s">
        <v>102</v>
      </c>
      <c r="H51" s="115">
        <v>2.2894000000000001E-2</v>
      </c>
      <c r="I51" s="116">
        <v>4.6133564814814815E-2</v>
      </c>
      <c r="J51" s="116">
        <f>I51-$I$23</f>
        <v>3.4697916666666662E-3</v>
      </c>
      <c r="K51" s="70">
        <f>IFERROR($K$19*3600/(HOUR(I51)*3600+MINUTE(I51)*60+SECOND(I51)),"")</f>
        <v>45.158053186151527</v>
      </c>
      <c r="L51" s="69" t="s">
        <v>24</v>
      </c>
      <c r="M51" s="78"/>
    </row>
    <row r="52" spans="1:13" ht="21.75" customHeight="1" thickBot="1" x14ac:dyDescent="0.3">
      <c r="A52" s="84">
        <f>A51</f>
        <v>15</v>
      </c>
      <c r="B52" s="58">
        <v>4</v>
      </c>
      <c r="C52" s="59">
        <v>10131265737</v>
      </c>
      <c r="D52" s="68" t="s">
        <v>103</v>
      </c>
      <c r="E52" s="112">
        <v>32207</v>
      </c>
      <c r="F52" s="93" t="s">
        <v>17</v>
      </c>
      <c r="G52" s="102" t="s">
        <v>102</v>
      </c>
      <c r="H52" s="117">
        <f>H51</f>
        <v>2.2894000000000001E-2</v>
      </c>
      <c r="I52" s="117">
        <f>I51</f>
        <v>4.6133564814814815E-2</v>
      </c>
      <c r="J52" s="117">
        <f>J51</f>
        <v>3.4697916666666662E-3</v>
      </c>
      <c r="K52" s="102">
        <f>K51</f>
        <v>45.158053186151527</v>
      </c>
      <c r="L52" s="58" t="s">
        <v>24</v>
      </c>
      <c r="M52" s="79"/>
    </row>
    <row r="53" spans="1:13" ht="21.75" customHeight="1" x14ac:dyDescent="0.25">
      <c r="A53" s="77">
        <v>16</v>
      </c>
      <c r="B53" s="66">
        <v>13</v>
      </c>
      <c r="C53" s="66">
        <v>10077305142</v>
      </c>
      <c r="D53" s="67" t="s">
        <v>104</v>
      </c>
      <c r="E53" s="111">
        <v>37921</v>
      </c>
      <c r="F53" s="92" t="s">
        <v>20</v>
      </c>
      <c r="G53" s="57" t="s">
        <v>45</v>
      </c>
      <c r="H53" s="115">
        <v>2.2950999999999999E-2</v>
      </c>
      <c r="I53" s="116">
        <v>4.6603240740740737E-2</v>
      </c>
      <c r="J53" s="116">
        <f>I53-$I$23</f>
        <v>3.9394675925925882E-3</v>
      </c>
      <c r="K53" s="70">
        <f>IFERROR($K$19*3600/(HOUR(I53)*3600+MINUTE(I53)*60+SECOND(I53)),"")</f>
        <v>44.698286565681649</v>
      </c>
      <c r="L53" s="69"/>
      <c r="M53" s="78"/>
    </row>
    <row r="54" spans="1:13" ht="21.75" customHeight="1" thickBot="1" x14ac:dyDescent="0.3">
      <c r="A54" s="84">
        <f>A53</f>
        <v>16</v>
      </c>
      <c r="B54" s="58">
        <v>15</v>
      </c>
      <c r="C54" s="59">
        <v>10034978079</v>
      </c>
      <c r="D54" s="68" t="s">
        <v>105</v>
      </c>
      <c r="E54" s="112">
        <v>38103</v>
      </c>
      <c r="F54" s="93" t="s">
        <v>24</v>
      </c>
      <c r="G54" s="102" t="s">
        <v>45</v>
      </c>
      <c r="H54" s="117">
        <f>H53</f>
        <v>2.2950999999999999E-2</v>
      </c>
      <c r="I54" s="117">
        <f>I53</f>
        <v>4.6603240740740737E-2</v>
      </c>
      <c r="J54" s="117">
        <f>J53</f>
        <v>3.9394675925925882E-3</v>
      </c>
      <c r="K54" s="102">
        <f>K53</f>
        <v>44.698286565681649</v>
      </c>
      <c r="L54" s="58"/>
      <c r="M54" s="79"/>
    </row>
    <row r="55" spans="1:13" ht="21.75" customHeight="1" x14ac:dyDescent="0.25">
      <c r="A55" s="77">
        <v>17</v>
      </c>
      <c r="B55" s="66">
        <v>1</v>
      </c>
      <c r="C55" s="66">
        <v>10014375885</v>
      </c>
      <c r="D55" s="67" t="s">
        <v>106</v>
      </c>
      <c r="E55" s="111">
        <v>35577</v>
      </c>
      <c r="F55" s="92" t="s">
        <v>20</v>
      </c>
      <c r="G55" s="57" t="s">
        <v>107</v>
      </c>
      <c r="H55" s="115">
        <v>2.3576E-2</v>
      </c>
      <c r="I55" s="116">
        <v>4.7573958333333333E-2</v>
      </c>
      <c r="J55" s="116">
        <f>I55-$I$23</f>
        <v>4.9101851851851841E-3</v>
      </c>
      <c r="K55" s="70">
        <f>IFERROR($K$19*3600/(HOUR(I55)*3600+MINUTE(I55)*60+SECOND(I55)),"")</f>
        <v>43.795620437956202</v>
      </c>
      <c r="L55" s="69"/>
      <c r="M55" s="78"/>
    </row>
    <row r="56" spans="1:13" ht="21.75" customHeight="1" thickBot="1" x14ac:dyDescent="0.3">
      <c r="A56" s="84">
        <f>A55</f>
        <v>17</v>
      </c>
      <c r="B56" s="58">
        <v>2</v>
      </c>
      <c r="C56" s="59">
        <v>10009047353</v>
      </c>
      <c r="D56" s="68" t="s">
        <v>108</v>
      </c>
      <c r="E56" s="112">
        <v>34520</v>
      </c>
      <c r="F56" s="93" t="s">
        <v>24</v>
      </c>
      <c r="G56" s="102" t="s">
        <v>107</v>
      </c>
      <c r="H56" s="117">
        <f>H55</f>
        <v>2.3576E-2</v>
      </c>
      <c r="I56" s="117">
        <f>I55</f>
        <v>4.7573958333333333E-2</v>
      </c>
      <c r="J56" s="117">
        <f>J55</f>
        <v>4.9101851851851841E-3</v>
      </c>
      <c r="K56" s="102">
        <f>K55</f>
        <v>43.795620437956202</v>
      </c>
      <c r="L56" s="58"/>
      <c r="M56" s="79"/>
    </row>
    <row r="57" spans="1:13" ht="21.75" customHeight="1" x14ac:dyDescent="0.25">
      <c r="A57" s="77">
        <v>18</v>
      </c>
      <c r="B57" s="66">
        <v>21</v>
      </c>
      <c r="C57" s="66">
        <v>10036068927</v>
      </c>
      <c r="D57" s="67" t="s">
        <v>109</v>
      </c>
      <c r="E57" s="111">
        <v>37686</v>
      </c>
      <c r="F57" s="92" t="s">
        <v>24</v>
      </c>
      <c r="G57" s="57" t="s">
        <v>110</v>
      </c>
      <c r="H57" s="115">
        <v>2.316E-2</v>
      </c>
      <c r="I57" s="116">
        <v>4.7789930555555554E-2</v>
      </c>
      <c r="J57" s="116">
        <f>I57-$I$23</f>
        <v>5.1261574074074057E-3</v>
      </c>
      <c r="K57" s="70">
        <f>IFERROR($K$19*3600/(HOUR(I57)*3600+MINUTE(I57)*60+SECOND(I57)),"")</f>
        <v>43.594090578832649</v>
      </c>
      <c r="L57" s="69"/>
      <c r="M57" s="78"/>
    </row>
    <row r="58" spans="1:13" ht="21.75" customHeight="1" thickBot="1" x14ac:dyDescent="0.3">
      <c r="A58" s="84">
        <f>A57</f>
        <v>18</v>
      </c>
      <c r="B58" s="58">
        <v>22</v>
      </c>
      <c r="C58" s="59">
        <v>10036037605</v>
      </c>
      <c r="D58" s="68" t="s">
        <v>111</v>
      </c>
      <c r="E58" s="112">
        <v>37165</v>
      </c>
      <c r="F58" s="93" t="s">
        <v>20</v>
      </c>
      <c r="G58" s="102" t="s">
        <v>110</v>
      </c>
      <c r="H58" s="117">
        <f>H57</f>
        <v>2.316E-2</v>
      </c>
      <c r="I58" s="117">
        <f>I57</f>
        <v>4.7789930555555554E-2</v>
      </c>
      <c r="J58" s="117">
        <f>J57</f>
        <v>5.1261574074074057E-3</v>
      </c>
      <c r="K58" s="102">
        <f>K57</f>
        <v>43.594090578832649</v>
      </c>
      <c r="L58" s="58"/>
      <c r="M58" s="79"/>
    </row>
    <row r="59" spans="1:13" ht="21.75" customHeight="1" x14ac:dyDescent="0.25">
      <c r="A59" s="77">
        <v>19</v>
      </c>
      <c r="B59" s="66">
        <v>19</v>
      </c>
      <c r="C59" s="66">
        <v>10036090347</v>
      </c>
      <c r="D59" s="67" t="s">
        <v>112</v>
      </c>
      <c r="E59" s="111">
        <v>37666</v>
      </c>
      <c r="F59" s="92" t="s">
        <v>24</v>
      </c>
      <c r="G59" s="57" t="s">
        <v>45</v>
      </c>
      <c r="H59" s="115">
        <v>2.3657000000000001E-2</v>
      </c>
      <c r="I59" s="116">
        <v>4.8440509259259266E-2</v>
      </c>
      <c r="J59" s="116">
        <f>I59-$I$23</f>
        <v>5.7767361111111179E-3</v>
      </c>
      <c r="K59" s="70">
        <f>IFERROR($K$19*3600/(HOUR(I59)*3600+MINUTE(I59)*60+SECOND(I59)),"")</f>
        <v>43.01075268817204</v>
      </c>
      <c r="L59" s="69"/>
      <c r="M59" s="78"/>
    </row>
    <row r="60" spans="1:13" ht="21.75" customHeight="1" thickBot="1" x14ac:dyDescent="0.3">
      <c r="A60" s="84">
        <f>A59</f>
        <v>19</v>
      </c>
      <c r="B60" s="58">
        <v>18</v>
      </c>
      <c r="C60" s="59">
        <v>10077688896</v>
      </c>
      <c r="D60" s="68" t="s">
        <v>113</v>
      </c>
      <c r="E60" s="112">
        <v>38098</v>
      </c>
      <c r="F60" s="93" t="s">
        <v>24</v>
      </c>
      <c r="G60" s="102" t="s">
        <v>45</v>
      </c>
      <c r="H60" s="117">
        <f>H59</f>
        <v>2.3657000000000001E-2</v>
      </c>
      <c r="I60" s="117">
        <f>I59</f>
        <v>4.8440509259259266E-2</v>
      </c>
      <c r="J60" s="117">
        <f>J59</f>
        <v>5.7767361111111179E-3</v>
      </c>
      <c r="K60" s="102">
        <f>K59</f>
        <v>43.01075268817204</v>
      </c>
      <c r="L60" s="58"/>
      <c r="M60" s="79"/>
    </row>
    <row r="61" spans="1:13" ht="21.75" customHeight="1" x14ac:dyDescent="0.25">
      <c r="A61" s="77">
        <v>20</v>
      </c>
      <c r="B61" s="66">
        <v>24</v>
      </c>
      <c r="C61" s="66">
        <v>10060269316</v>
      </c>
      <c r="D61" s="67" t="s">
        <v>114</v>
      </c>
      <c r="E61" s="111">
        <v>38158</v>
      </c>
      <c r="F61" s="92" t="s">
        <v>24</v>
      </c>
      <c r="G61" s="57" t="s">
        <v>70</v>
      </c>
      <c r="H61" s="115">
        <v>2.4653000000000001E-2</v>
      </c>
      <c r="I61" s="116">
        <v>4.9903819444444442E-2</v>
      </c>
      <c r="J61" s="116">
        <f>I61-$I$23</f>
        <v>7.240046296296293E-3</v>
      </c>
      <c r="K61" s="70">
        <f>IFERROR($K$19*3600/(HOUR(I61)*3600+MINUTE(I61)*60+SECOND(I61)),"")</f>
        <v>41.74397031539889</v>
      </c>
      <c r="L61" s="69"/>
      <c r="M61" s="78"/>
    </row>
    <row r="62" spans="1:13" ht="21.75" customHeight="1" thickBot="1" x14ac:dyDescent="0.3">
      <c r="A62" s="84">
        <f>A61</f>
        <v>20</v>
      </c>
      <c r="B62" s="58">
        <v>27</v>
      </c>
      <c r="C62" s="59">
        <v>10091718433</v>
      </c>
      <c r="D62" s="68" t="s">
        <v>115</v>
      </c>
      <c r="E62" s="112">
        <v>38335</v>
      </c>
      <c r="F62" s="93" t="s">
        <v>24</v>
      </c>
      <c r="G62" s="102" t="s">
        <v>70</v>
      </c>
      <c r="H62" s="117">
        <f>H61</f>
        <v>2.4653000000000001E-2</v>
      </c>
      <c r="I62" s="117">
        <f>I61</f>
        <v>4.9903819444444442E-2</v>
      </c>
      <c r="J62" s="117">
        <f>J61</f>
        <v>7.240046296296293E-3</v>
      </c>
      <c r="K62" s="102">
        <f>K61</f>
        <v>41.74397031539889</v>
      </c>
      <c r="L62" s="58"/>
      <c r="M62" s="79"/>
    </row>
    <row r="63" spans="1:13" ht="21.75" customHeight="1" x14ac:dyDescent="0.25">
      <c r="A63" s="77">
        <v>21</v>
      </c>
      <c r="B63" s="66">
        <v>26</v>
      </c>
      <c r="C63" s="66">
        <v>10089252310</v>
      </c>
      <c r="D63" s="67" t="s">
        <v>116</v>
      </c>
      <c r="E63" s="111">
        <v>38144</v>
      </c>
      <c r="F63" s="92" t="s">
        <v>24</v>
      </c>
      <c r="G63" s="57" t="s">
        <v>70</v>
      </c>
      <c r="H63" s="115">
        <v>2.6308000000000002E-2</v>
      </c>
      <c r="I63" s="116">
        <v>5.3886111111111114E-2</v>
      </c>
      <c r="J63" s="116">
        <f>I63-$I$23</f>
        <v>1.1222337962962965E-2</v>
      </c>
      <c r="K63" s="70">
        <f>IFERROR($K$19*3600/(HOUR(I63)*3600+MINUTE(I63)*60+SECOND(I63)),"")</f>
        <v>38.659793814432987</v>
      </c>
      <c r="L63" s="69"/>
      <c r="M63" s="78"/>
    </row>
    <row r="64" spans="1:13" ht="21.75" customHeight="1" thickBot="1" x14ac:dyDescent="0.3">
      <c r="A64" s="84">
        <f>A63</f>
        <v>21</v>
      </c>
      <c r="B64" s="58">
        <v>23</v>
      </c>
      <c r="C64" s="59">
        <v>10091971744</v>
      </c>
      <c r="D64" s="68" t="s">
        <v>117</v>
      </c>
      <c r="E64" s="112">
        <v>38145</v>
      </c>
      <c r="F64" s="93" t="s">
        <v>24</v>
      </c>
      <c r="G64" s="102" t="s">
        <v>70</v>
      </c>
      <c r="H64" s="117">
        <f>H63</f>
        <v>2.6308000000000002E-2</v>
      </c>
      <c r="I64" s="117">
        <f>I63</f>
        <v>5.3886111111111114E-2</v>
      </c>
      <c r="J64" s="117">
        <f>J63</f>
        <v>1.1222337962962965E-2</v>
      </c>
      <c r="K64" s="102">
        <f>K63</f>
        <v>38.659793814432987</v>
      </c>
      <c r="L64" s="58"/>
      <c r="M64" s="79"/>
    </row>
    <row r="65" spans="1:13" ht="21.75" customHeight="1" x14ac:dyDescent="0.25">
      <c r="A65" s="77" t="s">
        <v>49</v>
      </c>
      <c r="B65" s="66">
        <v>25</v>
      </c>
      <c r="C65" s="66">
        <v>10093563251</v>
      </c>
      <c r="D65" s="67" t="s">
        <v>118</v>
      </c>
      <c r="E65" s="111">
        <v>38099</v>
      </c>
      <c r="F65" s="92" t="s">
        <v>24</v>
      </c>
      <c r="G65" s="57" t="s">
        <v>70</v>
      </c>
      <c r="H65" s="115"/>
      <c r="I65" s="116"/>
      <c r="J65" s="116"/>
      <c r="K65" s="70"/>
      <c r="L65" s="69"/>
      <c r="M65" s="78"/>
    </row>
    <row r="66" spans="1:13" ht="21.75" customHeight="1" thickBot="1" x14ac:dyDescent="0.3">
      <c r="A66" s="118" t="str">
        <f>A65</f>
        <v>НФ</v>
      </c>
      <c r="B66" s="85">
        <v>28</v>
      </c>
      <c r="C66" s="86">
        <v>10068485923</v>
      </c>
      <c r="D66" s="87" t="s">
        <v>119</v>
      </c>
      <c r="E66" s="113">
        <v>38077</v>
      </c>
      <c r="F66" s="103" t="s">
        <v>28</v>
      </c>
      <c r="G66" s="104" t="s">
        <v>70</v>
      </c>
      <c r="H66" s="119"/>
      <c r="I66" s="119"/>
      <c r="J66" s="119"/>
      <c r="K66" s="104"/>
      <c r="L66" s="85"/>
      <c r="M66" s="88"/>
    </row>
    <row r="67" spans="1:13" ht="11.25" customHeight="1" thickTop="1" thickBot="1" x14ac:dyDescent="0.35">
      <c r="A67" s="32"/>
      <c r="B67" s="33"/>
      <c r="C67" s="33"/>
      <c r="D67" s="1"/>
      <c r="E67" s="34"/>
      <c r="F67" s="20"/>
      <c r="G67" s="20"/>
      <c r="H67" s="35"/>
      <c r="I67" s="35"/>
      <c r="J67" s="36"/>
      <c r="K67" s="37"/>
      <c r="L67" s="36"/>
      <c r="M67" s="36"/>
    </row>
    <row r="68" spans="1:13" ht="15" thickTop="1" x14ac:dyDescent="0.25">
      <c r="A68" s="199" t="s">
        <v>4</v>
      </c>
      <c r="B68" s="189"/>
      <c r="C68" s="189"/>
      <c r="D68" s="189"/>
      <c r="E68" s="83"/>
      <c r="F68" s="83"/>
      <c r="G68" s="189" t="s">
        <v>36</v>
      </c>
      <c r="H68" s="189"/>
      <c r="I68" s="189"/>
      <c r="J68" s="189"/>
      <c r="K68" s="189"/>
      <c r="L68" s="189"/>
      <c r="M68" s="190"/>
    </row>
    <row r="69" spans="1:13" x14ac:dyDescent="0.25">
      <c r="A69" s="193" t="s">
        <v>127</v>
      </c>
      <c r="B69" s="194"/>
      <c r="C69" s="194"/>
      <c r="D69" s="195"/>
      <c r="E69" s="2"/>
      <c r="F69" s="71"/>
      <c r="G69" s="38" t="s">
        <v>25</v>
      </c>
      <c r="H69" s="81">
        <v>11</v>
      </c>
      <c r="I69" s="96"/>
      <c r="J69" s="39"/>
      <c r="K69" s="40"/>
      <c r="L69" s="74" t="s">
        <v>23</v>
      </c>
      <c r="M69" s="75">
        <f>COUNTIF(F23:F32,"ЗМС")</f>
        <v>1</v>
      </c>
    </row>
    <row r="70" spans="1:13" x14ac:dyDescent="0.25">
      <c r="A70" s="193" t="s">
        <v>128</v>
      </c>
      <c r="B70" s="194"/>
      <c r="C70" s="194"/>
      <c r="D70" s="195"/>
      <c r="E70" s="2"/>
      <c r="F70" s="72"/>
      <c r="G70" s="42" t="s">
        <v>29</v>
      </c>
      <c r="H70" s="80">
        <v>22</v>
      </c>
      <c r="I70" s="97"/>
      <c r="J70" s="89"/>
      <c r="K70" s="44"/>
      <c r="L70" s="74" t="s">
        <v>17</v>
      </c>
      <c r="M70" s="75">
        <f>COUNTIF(F23:F32,"МСМК")</f>
        <v>1</v>
      </c>
    </row>
    <row r="71" spans="1:13" x14ac:dyDescent="0.25">
      <c r="A71" s="193" t="s">
        <v>129</v>
      </c>
      <c r="B71" s="194"/>
      <c r="C71" s="194"/>
      <c r="D71" s="195"/>
      <c r="E71" s="2"/>
      <c r="F71" s="72"/>
      <c r="G71" s="42" t="s">
        <v>30</v>
      </c>
      <c r="H71" s="80">
        <v>22</v>
      </c>
      <c r="I71" s="97"/>
      <c r="J71" s="89"/>
      <c r="K71" s="44"/>
      <c r="L71" s="74" t="s">
        <v>20</v>
      </c>
      <c r="M71" s="75">
        <f>COUNTIF(F23:F66,"МС")</f>
        <v>27</v>
      </c>
    </row>
    <row r="72" spans="1:13" x14ac:dyDescent="0.25">
      <c r="A72" s="193" t="s">
        <v>130</v>
      </c>
      <c r="B72" s="194"/>
      <c r="C72" s="194"/>
      <c r="D72" s="195"/>
      <c r="E72" s="2"/>
      <c r="F72" s="72"/>
      <c r="G72" s="42" t="s">
        <v>31</v>
      </c>
      <c r="H72" s="81">
        <v>21</v>
      </c>
      <c r="I72" s="98"/>
      <c r="J72" s="89"/>
      <c r="K72" s="44"/>
      <c r="L72" s="74" t="s">
        <v>24</v>
      </c>
      <c r="M72" s="75">
        <f>COUNTIF(F23:F66,"КМС")</f>
        <v>12</v>
      </c>
    </row>
    <row r="73" spans="1:13" x14ac:dyDescent="0.25">
      <c r="A73" s="196"/>
      <c r="B73" s="197"/>
      <c r="C73" s="197"/>
      <c r="D73" s="198"/>
      <c r="E73" s="2"/>
      <c r="F73" s="72"/>
      <c r="G73" s="42" t="s">
        <v>32</v>
      </c>
      <c r="H73" s="81">
        <v>1</v>
      </c>
      <c r="I73" s="98"/>
      <c r="J73" s="89"/>
      <c r="K73" s="44"/>
      <c r="L73" s="74" t="s">
        <v>28</v>
      </c>
      <c r="M73" s="75">
        <f>COUNTIF(F23:F66,"1 СР")</f>
        <v>1</v>
      </c>
    </row>
    <row r="74" spans="1:13" x14ac:dyDescent="0.25">
      <c r="A74" s="106"/>
      <c r="B74" s="107"/>
      <c r="C74" s="107"/>
      <c r="D74" s="108"/>
      <c r="E74" s="2"/>
      <c r="F74" s="72"/>
      <c r="G74" s="74" t="s">
        <v>41</v>
      </c>
      <c r="H74" s="82">
        <v>0</v>
      </c>
      <c r="I74" s="99"/>
      <c r="J74" s="89"/>
      <c r="K74" s="44"/>
      <c r="L74" s="76" t="s">
        <v>39</v>
      </c>
      <c r="M74" s="75">
        <f>COUNTIF(F23:F66,"2 СР")</f>
        <v>0</v>
      </c>
    </row>
    <row r="75" spans="1:13" x14ac:dyDescent="0.25">
      <c r="A75" s="196"/>
      <c r="B75" s="197"/>
      <c r="C75" s="197"/>
      <c r="D75" s="198"/>
      <c r="E75" s="2"/>
      <c r="F75" s="72"/>
      <c r="G75" s="42" t="s">
        <v>33</v>
      </c>
      <c r="H75" s="81">
        <v>0</v>
      </c>
      <c r="I75" s="98"/>
      <c r="J75" s="89"/>
      <c r="K75" s="44"/>
      <c r="L75" s="76" t="s">
        <v>40</v>
      </c>
      <c r="M75" s="75">
        <f>COUNTIF(F23:F66,"3 СР")</f>
        <v>0</v>
      </c>
    </row>
    <row r="76" spans="1:13" x14ac:dyDescent="0.25">
      <c r="A76" s="196"/>
      <c r="B76" s="197"/>
      <c r="C76" s="197"/>
      <c r="D76" s="198"/>
      <c r="E76" s="45"/>
      <c r="F76" s="73"/>
      <c r="G76" s="42" t="s">
        <v>34</v>
      </c>
      <c r="H76" s="81">
        <v>0</v>
      </c>
      <c r="I76" s="100"/>
      <c r="J76" s="46"/>
      <c r="K76" s="47"/>
      <c r="L76" s="41"/>
      <c r="M76" s="61"/>
    </row>
    <row r="77" spans="1:13" ht="9.75" customHeight="1" x14ac:dyDescent="0.25">
      <c r="A77" s="48"/>
      <c r="B77" s="110"/>
      <c r="C77" s="110"/>
      <c r="M77" s="50"/>
    </row>
    <row r="78" spans="1:13" ht="15.6" x14ac:dyDescent="0.25">
      <c r="A78" s="191" t="s">
        <v>2</v>
      </c>
      <c r="B78" s="192"/>
      <c r="C78" s="192"/>
      <c r="D78" s="192"/>
      <c r="E78" s="200" t="s">
        <v>9</v>
      </c>
      <c r="F78" s="200"/>
      <c r="G78" s="200"/>
      <c r="H78" s="192" t="s">
        <v>3</v>
      </c>
      <c r="I78" s="192"/>
      <c r="J78" s="192"/>
      <c r="K78" s="192"/>
      <c r="L78" s="192" t="s">
        <v>47</v>
      </c>
      <c r="M78" s="202"/>
    </row>
    <row r="79" spans="1:13" x14ac:dyDescent="0.25">
      <c r="A79" s="48"/>
      <c r="B79" s="2"/>
      <c r="C79" s="2"/>
      <c r="E79" s="2"/>
      <c r="F79" s="39"/>
      <c r="G79" s="39"/>
      <c r="H79" s="39"/>
      <c r="I79" s="39"/>
      <c r="J79" s="39"/>
      <c r="K79" s="39"/>
      <c r="L79" s="39"/>
      <c r="M79" s="54"/>
    </row>
    <row r="80" spans="1:13" x14ac:dyDescent="0.25">
      <c r="A80" s="51"/>
      <c r="B80" s="110"/>
      <c r="C80" s="110"/>
      <c r="D80" s="110"/>
      <c r="E80" s="90"/>
      <c r="F80" s="110"/>
      <c r="G80" s="110"/>
      <c r="H80" s="91"/>
      <c r="I80" s="91"/>
      <c r="J80" s="110"/>
      <c r="K80" s="110"/>
      <c r="L80" s="110"/>
      <c r="M80" s="53"/>
    </row>
    <row r="81" spans="1:28" x14ac:dyDescent="0.25">
      <c r="A81" s="51"/>
      <c r="B81" s="110"/>
      <c r="C81" s="110"/>
      <c r="D81" s="110"/>
      <c r="E81" s="90"/>
      <c r="F81" s="110"/>
      <c r="G81" s="110"/>
      <c r="H81" s="91"/>
      <c r="I81" s="91"/>
      <c r="J81" s="110"/>
      <c r="K81" s="110"/>
      <c r="L81" s="110"/>
      <c r="M81" s="53"/>
    </row>
    <row r="82" spans="1:28" x14ac:dyDescent="0.25">
      <c r="A82" s="51"/>
      <c r="B82" s="110"/>
      <c r="C82" s="110"/>
      <c r="D82" s="110"/>
      <c r="E82" s="90"/>
      <c r="F82" s="110"/>
      <c r="G82" s="110"/>
      <c r="H82" s="91"/>
      <c r="I82" s="91"/>
      <c r="J82" s="110"/>
      <c r="K82" s="110"/>
      <c r="L82" s="110"/>
      <c r="M82" s="53"/>
    </row>
    <row r="83" spans="1:28" x14ac:dyDescent="0.25">
      <c r="A83" s="51"/>
      <c r="B83" s="110"/>
      <c r="C83" s="110"/>
      <c r="D83" s="110"/>
      <c r="E83" s="90"/>
      <c r="F83" s="110"/>
      <c r="G83" s="110"/>
      <c r="H83" s="91"/>
      <c r="I83" s="91"/>
      <c r="J83" s="110"/>
      <c r="K83" s="110"/>
      <c r="L83" s="110"/>
      <c r="M83" s="53"/>
    </row>
    <row r="84" spans="1:28" ht="14.4" thickBot="1" x14ac:dyDescent="0.3">
      <c r="A84" s="187" t="s">
        <v>35</v>
      </c>
      <c r="B84" s="188"/>
      <c r="C84" s="188"/>
      <c r="D84" s="188"/>
      <c r="E84" s="201" t="str">
        <f>G17</f>
        <v>Мельник А.И. (ВК, Краснодарский край)</v>
      </c>
      <c r="F84" s="201"/>
      <c r="G84" s="201"/>
      <c r="H84" s="201" t="str">
        <f>G18</f>
        <v>Солукова Н.В. (ВК, Краснодарский край)</v>
      </c>
      <c r="I84" s="201"/>
      <c r="J84" s="201"/>
      <c r="K84" s="201"/>
      <c r="L84" s="201" t="str">
        <f>G19</f>
        <v>Ежов В.Н. (ВК, Краснодарский край)</v>
      </c>
      <c r="M84" s="235"/>
    </row>
    <row r="85" spans="1:28" s="19" customFormat="1" ht="14.4" thickTop="1" x14ac:dyDescent="0.25">
      <c r="A85" s="2"/>
      <c r="B85" s="52"/>
      <c r="C85" s="52"/>
      <c r="D85" s="2"/>
      <c r="F85" s="2"/>
      <c r="G85" s="2"/>
      <c r="H85" s="43"/>
      <c r="I85" s="43"/>
      <c r="J85" s="2"/>
      <c r="K85" s="4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</sheetData>
  <mergeCells count="47">
    <mergeCell ref="L84:M84"/>
    <mergeCell ref="E21:E22"/>
    <mergeCell ref="F21:F22"/>
    <mergeCell ref="A1:M1"/>
    <mergeCell ref="A2:M2"/>
    <mergeCell ref="A3:M3"/>
    <mergeCell ref="A4:M4"/>
    <mergeCell ref="A5:M5"/>
    <mergeCell ref="I21:I22"/>
    <mergeCell ref="H16:M16"/>
    <mergeCell ref="C21:C22"/>
    <mergeCell ref="J21:J22"/>
    <mergeCell ref="K21:K22"/>
    <mergeCell ref="L21:L22"/>
    <mergeCell ref="M21:M22"/>
    <mergeCell ref="D21:D22"/>
    <mergeCell ref="A13:D13"/>
    <mergeCell ref="G21:G22"/>
    <mergeCell ref="A21:A22"/>
    <mergeCell ref="B21:B22"/>
    <mergeCell ref="H21:H22"/>
    <mergeCell ref="A6:M6"/>
    <mergeCell ref="A11:M11"/>
    <mergeCell ref="H15:M15"/>
    <mergeCell ref="A8:M8"/>
    <mergeCell ref="A9:M9"/>
    <mergeCell ref="A10:M10"/>
    <mergeCell ref="A7:M7"/>
    <mergeCell ref="A14:D14"/>
    <mergeCell ref="A15:G15"/>
    <mergeCell ref="A12:M12"/>
    <mergeCell ref="A84:D84"/>
    <mergeCell ref="G68:M68"/>
    <mergeCell ref="A78:D78"/>
    <mergeCell ref="A69:D69"/>
    <mergeCell ref="A70:D70"/>
    <mergeCell ref="A72:D72"/>
    <mergeCell ref="A73:D73"/>
    <mergeCell ref="A75:D75"/>
    <mergeCell ref="A76:D76"/>
    <mergeCell ref="A71:D71"/>
    <mergeCell ref="A68:D68"/>
    <mergeCell ref="E78:G78"/>
    <mergeCell ref="E84:G84"/>
    <mergeCell ref="H78:K78"/>
    <mergeCell ref="H84:K84"/>
    <mergeCell ref="L78:M78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D03F-4691-49C5-8B56-F8542458364C}">
  <dimension ref="A1:AB77"/>
  <sheetViews>
    <sheetView tabSelected="1" topLeftCell="A5" zoomScale="79" zoomScaleNormal="79" workbookViewId="0">
      <selection activeCell="Q19" sqref="Q19"/>
    </sheetView>
  </sheetViews>
  <sheetFormatPr defaultColWidth="9.109375" defaultRowHeight="13.8" x14ac:dyDescent="0.25"/>
  <cols>
    <col min="1" max="1" width="7" style="2" customWidth="1"/>
    <col min="2" max="2" width="7.88671875" style="110" customWidth="1"/>
    <col min="3" max="3" width="14.6640625" style="110" customWidth="1"/>
    <col min="4" max="4" width="23.5546875" style="2" customWidth="1"/>
    <col min="5" max="5" width="11.6640625" style="19" customWidth="1"/>
    <col min="6" max="6" width="10.33203125" style="2" customWidth="1"/>
    <col min="7" max="7" width="28.33203125" style="2" customWidth="1"/>
    <col min="8" max="8" width="10.21875" style="2" customWidth="1"/>
    <col min="9" max="9" width="10.44140625" style="2" customWidth="1"/>
    <col min="10" max="10" width="13.109375" style="43" customWidth="1"/>
    <col min="11" max="11" width="16.5546875" style="2" customWidth="1"/>
    <col min="12" max="12" width="10.88671875" style="49" customWidth="1"/>
    <col min="13" max="13" width="13.33203125" style="2" customWidth="1"/>
    <col min="14" max="14" width="18.6640625" style="2" customWidth="1"/>
    <col min="15" max="16384" width="9.109375" style="2"/>
  </cols>
  <sheetData>
    <row r="1" spans="1:28" ht="21.75" customHeight="1" x14ac:dyDescent="0.25">
      <c r="A1" s="253" t="s">
        <v>50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28" ht="21.75" customHeight="1" x14ac:dyDescent="0.25">
      <c r="A2" s="253" t="s">
        <v>51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28" ht="21.75" customHeight="1" x14ac:dyDescent="0.25">
      <c r="A3" s="253" t="s">
        <v>52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1:28" ht="21.75" customHeight="1" x14ac:dyDescent="0.25">
      <c r="A4" s="253" t="s">
        <v>53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0.199999999999999" customHeight="1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28" s="3" customFormat="1" ht="28.8" x14ac:dyDescent="0.25">
      <c r="A6" s="203" t="s">
        <v>54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1"/>
      <c r="P6" s="21"/>
      <c r="Q6" s="21"/>
      <c r="R6" s="21"/>
      <c r="S6" s="21"/>
      <c r="T6" s="21"/>
      <c r="U6" s="21"/>
    </row>
    <row r="7" spans="1:28" s="3" customFormat="1" ht="18" customHeight="1" x14ac:dyDescent="0.25">
      <c r="A7" s="214" t="s">
        <v>13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1:28" s="3" customFormat="1" ht="4.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28" ht="19.5" customHeight="1" thickTop="1" x14ac:dyDescent="0.25">
      <c r="A9" s="211" t="s">
        <v>18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3"/>
    </row>
    <row r="10" spans="1:28" ht="18" customHeight="1" x14ac:dyDescent="0.25">
      <c r="A10" s="204" t="s">
        <v>120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</row>
    <row r="11" spans="1:28" ht="19.5" customHeight="1" x14ac:dyDescent="0.25">
      <c r="A11" s="204" t="s">
        <v>121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</row>
    <row r="12" spans="1:28" ht="5.25" customHeight="1" x14ac:dyDescent="0.25">
      <c r="A12" s="220" t="s">
        <v>35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</row>
    <row r="13" spans="1:28" ht="15.6" x14ac:dyDescent="0.25">
      <c r="A13" s="227" t="s">
        <v>57</v>
      </c>
      <c r="B13" s="228"/>
      <c r="C13" s="228"/>
      <c r="D13" s="228"/>
      <c r="E13" s="4"/>
      <c r="G13" s="109" t="s">
        <v>59</v>
      </c>
      <c r="H13" s="109"/>
      <c r="I13" s="109"/>
      <c r="J13" s="22"/>
      <c r="L13" s="23"/>
      <c r="M13" s="5"/>
      <c r="N13" s="6" t="s">
        <v>122</v>
      </c>
    </row>
    <row r="14" spans="1:28" ht="15.6" x14ac:dyDescent="0.25">
      <c r="A14" s="215" t="s">
        <v>48</v>
      </c>
      <c r="B14" s="216"/>
      <c r="C14" s="216"/>
      <c r="D14" s="216"/>
      <c r="E14" s="7"/>
      <c r="G14" s="120" t="s">
        <v>125</v>
      </c>
      <c r="H14" s="60"/>
      <c r="I14" s="60"/>
      <c r="J14" s="24"/>
      <c r="L14" s="25"/>
      <c r="M14" s="8"/>
      <c r="N14" s="9" t="s">
        <v>62</v>
      </c>
    </row>
    <row r="15" spans="1:28" ht="14.4" x14ac:dyDescent="0.25">
      <c r="A15" s="217" t="s">
        <v>8</v>
      </c>
      <c r="B15" s="218"/>
      <c r="C15" s="218"/>
      <c r="D15" s="218"/>
      <c r="E15" s="218"/>
      <c r="F15" s="218"/>
      <c r="G15" s="219"/>
      <c r="H15" s="207" t="s">
        <v>0</v>
      </c>
      <c r="I15" s="208"/>
      <c r="J15" s="208"/>
      <c r="K15" s="208"/>
      <c r="L15" s="208"/>
      <c r="M15" s="208"/>
      <c r="N15" s="209"/>
    </row>
    <row r="16" spans="1:28" ht="24" customHeight="1" x14ac:dyDescent="0.25">
      <c r="A16" s="26" t="s">
        <v>14</v>
      </c>
      <c r="B16" s="10"/>
      <c r="C16" s="10"/>
      <c r="D16" s="27"/>
      <c r="E16" s="28"/>
      <c r="F16" s="27"/>
      <c r="G16" s="27"/>
      <c r="H16" s="242" t="s">
        <v>67</v>
      </c>
      <c r="I16" s="243"/>
      <c r="J16" s="243"/>
      <c r="K16" s="243"/>
      <c r="L16" s="243"/>
      <c r="M16" s="243"/>
      <c r="N16" s="244"/>
    </row>
    <row r="17" spans="1:14" ht="14.4" x14ac:dyDescent="0.25">
      <c r="A17" s="26" t="s">
        <v>15</v>
      </c>
      <c r="B17" s="10"/>
      <c r="C17" s="10"/>
      <c r="D17" s="11"/>
      <c r="E17" s="56"/>
      <c r="F17" s="29"/>
      <c r="G17" s="28" t="s">
        <v>63</v>
      </c>
      <c r="H17" s="177" t="s">
        <v>42</v>
      </c>
      <c r="I17" s="28"/>
      <c r="J17" s="180"/>
      <c r="K17" s="178"/>
      <c r="L17" s="178"/>
      <c r="M17" s="178"/>
      <c r="N17" s="179"/>
    </row>
    <row r="18" spans="1:14" ht="14.4" x14ac:dyDescent="0.25">
      <c r="A18" s="26" t="s">
        <v>16</v>
      </c>
      <c r="B18" s="10"/>
      <c r="C18" s="10"/>
      <c r="D18" s="11"/>
      <c r="E18" s="56"/>
      <c r="F18" s="29"/>
      <c r="G18" s="28" t="s">
        <v>64</v>
      </c>
      <c r="H18" s="177" t="s">
        <v>43</v>
      </c>
      <c r="I18" s="28"/>
      <c r="J18" s="180"/>
      <c r="K18" s="178"/>
      <c r="L18" s="178"/>
      <c r="M18" s="178"/>
      <c r="N18" s="179"/>
    </row>
    <row r="19" spans="1:14" ht="16.2" thickBot="1" x14ac:dyDescent="0.3">
      <c r="A19" s="26" t="s">
        <v>12</v>
      </c>
      <c r="B19" s="107"/>
      <c r="C19" s="107"/>
      <c r="D19" s="29"/>
      <c r="F19" s="65"/>
      <c r="G19" s="28" t="s">
        <v>65</v>
      </c>
      <c r="H19" s="181" t="s">
        <v>37</v>
      </c>
      <c r="I19" s="182"/>
      <c r="J19" s="183"/>
      <c r="K19" s="65"/>
      <c r="L19" s="184">
        <v>75</v>
      </c>
      <c r="M19" s="185"/>
      <c r="N19" s="186" t="s">
        <v>123</v>
      </c>
    </row>
    <row r="20" spans="1:14" ht="6.75" customHeight="1" thickTop="1" thickBot="1" x14ac:dyDescent="0.3">
      <c r="A20" s="15"/>
      <c r="B20" s="14"/>
      <c r="C20" s="14"/>
      <c r="D20" s="15"/>
      <c r="E20" s="16"/>
      <c r="F20" s="15"/>
      <c r="G20" s="15"/>
      <c r="H20" s="15"/>
      <c r="I20" s="15"/>
      <c r="J20" s="30"/>
      <c r="K20" s="15"/>
      <c r="L20" s="31"/>
      <c r="M20" s="15"/>
      <c r="N20" s="15"/>
    </row>
    <row r="21" spans="1:14" s="18" customFormat="1" ht="21" customHeight="1" thickTop="1" x14ac:dyDescent="0.25">
      <c r="A21" s="231" t="s">
        <v>5</v>
      </c>
      <c r="B21" s="225" t="s">
        <v>10</v>
      </c>
      <c r="C21" s="225" t="s">
        <v>27</v>
      </c>
      <c r="D21" s="225" t="s">
        <v>1</v>
      </c>
      <c r="E21" s="236" t="s">
        <v>26</v>
      </c>
      <c r="F21" s="225" t="s">
        <v>7</v>
      </c>
      <c r="G21" s="229" t="s">
        <v>38</v>
      </c>
      <c r="H21" s="233" t="s">
        <v>68</v>
      </c>
      <c r="I21" s="233" t="s">
        <v>126</v>
      </c>
      <c r="J21" s="240" t="s">
        <v>6</v>
      </c>
      <c r="K21" s="225" t="s">
        <v>22</v>
      </c>
      <c r="L21" s="245" t="s">
        <v>19</v>
      </c>
      <c r="M21" s="247" t="s">
        <v>21</v>
      </c>
      <c r="N21" s="223" t="s">
        <v>11</v>
      </c>
    </row>
    <row r="22" spans="1:14" s="18" customFormat="1" ht="13.5" customHeight="1" thickBot="1" x14ac:dyDescent="0.3">
      <c r="A22" s="232"/>
      <c r="B22" s="226"/>
      <c r="C22" s="226"/>
      <c r="D22" s="226"/>
      <c r="E22" s="237"/>
      <c r="F22" s="226"/>
      <c r="G22" s="230"/>
      <c r="H22" s="234"/>
      <c r="I22" s="234"/>
      <c r="J22" s="241"/>
      <c r="K22" s="226"/>
      <c r="L22" s="246"/>
      <c r="M22" s="248"/>
      <c r="N22" s="224"/>
    </row>
    <row r="23" spans="1:14" x14ac:dyDescent="0.25">
      <c r="A23" s="77">
        <v>1</v>
      </c>
      <c r="B23" s="66">
        <v>45</v>
      </c>
      <c r="C23" s="66">
        <v>10036058217</v>
      </c>
      <c r="D23" s="67" t="s">
        <v>72</v>
      </c>
      <c r="E23" s="111">
        <v>37200</v>
      </c>
      <c r="F23" s="121" t="s">
        <v>20</v>
      </c>
      <c r="G23" s="122" t="s">
        <v>46</v>
      </c>
      <c r="H23" s="170">
        <v>2.0625000000000001E-2</v>
      </c>
      <c r="I23" s="170">
        <v>4.1435E-2</v>
      </c>
      <c r="J23" s="115">
        <v>6.2271990740740746E-2</v>
      </c>
      <c r="K23" s="116" t="s">
        <v>35</v>
      </c>
      <c r="L23" s="70">
        <f>IFERROR($L$19*3600/(HOUR(J23)*3600+MINUTE(J23)*60+SECOND(J23)),"")</f>
        <v>50.185873605947954</v>
      </c>
      <c r="M23" s="123" t="s">
        <v>20</v>
      </c>
      <c r="N23" s="78"/>
    </row>
    <row r="24" spans="1:14" x14ac:dyDescent="0.25">
      <c r="A24" s="124">
        <f>A23</f>
        <v>1</v>
      </c>
      <c r="B24" s="58">
        <v>46</v>
      </c>
      <c r="C24" s="59">
        <v>10053688268</v>
      </c>
      <c r="D24" s="68" t="s">
        <v>73</v>
      </c>
      <c r="E24" s="112">
        <v>37973</v>
      </c>
      <c r="F24" s="125" t="s">
        <v>24</v>
      </c>
      <c r="G24" s="126" t="s">
        <v>46</v>
      </c>
      <c r="H24" s="173">
        <f>H23</f>
        <v>2.0625000000000001E-2</v>
      </c>
      <c r="I24" s="137">
        <f>I23</f>
        <v>4.1435E-2</v>
      </c>
      <c r="J24" s="127">
        <f>J23</f>
        <v>6.2271990740740746E-2</v>
      </c>
      <c r="K24" s="128" t="s">
        <v>35</v>
      </c>
      <c r="L24" s="137">
        <f>L23</f>
        <v>50.185873605947954</v>
      </c>
      <c r="M24" s="174" t="s">
        <v>20</v>
      </c>
      <c r="N24" s="79"/>
    </row>
    <row r="25" spans="1:14" x14ac:dyDescent="0.25">
      <c r="A25" s="124">
        <f>A23</f>
        <v>1</v>
      </c>
      <c r="B25" s="59">
        <v>47</v>
      </c>
      <c r="C25" s="59">
        <v>10015848063</v>
      </c>
      <c r="D25" s="68" t="s">
        <v>124</v>
      </c>
      <c r="E25" s="112">
        <v>36268</v>
      </c>
      <c r="F25" s="125" t="s">
        <v>20</v>
      </c>
      <c r="G25" s="126" t="s">
        <v>46</v>
      </c>
      <c r="H25" s="137">
        <f>H23</f>
        <v>2.0625000000000001E-2</v>
      </c>
      <c r="I25" s="137">
        <f>I23</f>
        <v>4.1435E-2</v>
      </c>
      <c r="J25" s="127">
        <f>J23</f>
        <v>6.2271990740740746E-2</v>
      </c>
      <c r="K25" s="128" t="s">
        <v>35</v>
      </c>
      <c r="L25" s="137">
        <f>L23</f>
        <v>50.185873605947954</v>
      </c>
      <c r="M25" s="174" t="s">
        <v>20</v>
      </c>
      <c r="N25" s="79"/>
    </row>
    <row r="26" spans="1:14" ht="14.4" thickBot="1" x14ac:dyDescent="0.3">
      <c r="A26" s="130">
        <f>A23</f>
        <v>1</v>
      </c>
      <c r="B26" s="131">
        <v>48</v>
      </c>
      <c r="C26" s="131">
        <v>10054315334</v>
      </c>
      <c r="D26" s="132" t="s">
        <v>131</v>
      </c>
      <c r="E26" s="133">
        <v>38106</v>
      </c>
      <c r="F26" s="134" t="s">
        <v>24</v>
      </c>
      <c r="G26" s="135" t="s">
        <v>46</v>
      </c>
      <c r="H26" s="138">
        <f>H23</f>
        <v>2.0625000000000001E-2</v>
      </c>
      <c r="I26" s="138">
        <f>I23</f>
        <v>4.1435E-2</v>
      </c>
      <c r="J26" s="176">
        <f>J23</f>
        <v>6.2271990740740746E-2</v>
      </c>
      <c r="K26" s="117" t="s">
        <v>35</v>
      </c>
      <c r="L26" s="138">
        <f>L23</f>
        <v>50.185873605947954</v>
      </c>
      <c r="M26" s="175" t="s">
        <v>20</v>
      </c>
      <c r="N26" s="136"/>
    </row>
    <row r="27" spans="1:14" x14ac:dyDescent="0.25">
      <c r="A27" s="77">
        <v>2</v>
      </c>
      <c r="B27" s="66">
        <v>10</v>
      </c>
      <c r="C27" s="66">
        <v>10036028107</v>
      </c>
      <c r="D27" s="67" t="s">
        <v>88</v>
      </c>
      <c r="E27" s="111">
        <v>38277</v>
      </c>
      <c r="F27" s="121" t="s">
        <v>20</v>
      </c>
      <c r="G27" s="122" t="s">
        <v>77</v>
      </c>
      <c r="H27" s="170">
        <v>2.0556000000000001E-2</v>
      </c>
      <c r="I27" s="170">
        <v>4.1399999999999999E-2</v>
      </c>
      <c r="J27" s="115">
        <v>6.2646296296296297E-2</v>
      </c>
      <c r="K27" s="116">
        <f>J27-$J$23</f>
        <v>3.7430555555555134E-4</v>
      </c>
      <c r="L27" s="70">
        <f>IFERROR($L$19*3600/(HOUR(J27)*3600+MINUTE(J27)*60+SECOND(J27)),"")</f>
        <v>49.879918714206539</v>
      </c>
      <c r="M27" s="123" t="s">
        <v>20</v>
      </c>
      <c r="N27" s="78"/>
    </row>
    <row r="28" spans="1:14" x14ac:dyDescent="0.25">
      <c r="A28" s="124">
        <f>A27</f>
        <v>2</v>
      </c>
      <c r="B28" s="58">
        <v>5</v>
      </c>
      <c r="C28" s="59">
        <v>10036035177</v>
      </c>
      <c r="D28" s="68" t="s">
        <v>76</v>
      </c>
      <c r="E28" s="112">
        <v>37434</v>
      </c>
      <c r="F28" s="125" t="s">
        <v>20</v>
      </c>
      <c r="G28" s="126" t="s">
        <v>77</v>
      </c>
      <c r="H28" s="173">
        <f>H27</f>
        <v>2.0556000000000001E-2</v>
      </c>
      <c r="I28" s="137">
        <f>I27</f>
        <v>4.1399999999999999E-2</v>
      </c>
      <c r="J28" s="127">
        <f>J27</f>
        <v>6.2646296296296297E-2</v>
      </c>
      <c r="K28" s="127">
        <f>K27</f>
        <v>3.7430555555555134E-4</v>
      </c>
      <c r="L28" s="137">
        <f>L27</f>
        <v>49.879918714206539</v>
      </c>
      <c r="M28" s="174" t="s">
        <v>20</v>
      </c>
      <c r="N28" s="79"/>
    </row>
    <row r="29" spans="1:14" x14ac:dyDescent="0.25">
      <c r="A29" s="124">
        <f>A27</f>
        <v>2</v>
      </c>
      <c r="B29" s="59">
        <v>8</v>
      </c>
      <c r="C29" s="59">
        <v>10049916382</v>
      </c>
      <c r="D29" s="68" t="s">
        <v>86</v>
      </c>
      <c r="E29" s="112">
        <v>37680</v>
      </c>
      <c r="F29" s="125" t="s">
        <v>20</v>
      </c>
      <c r="G29" s="126" t="s">
        <v>77</v>
      </c>
      <c r="H29" s="137">
        <f>H27</f>
        <v>2.0556000000000001E-2</v>
      </c>
      <c r="I29" s="137">
        <f>I27</f>
        <v>4.1399999999999999E-2</v>
      </c>
      <c r="J29" s="127">
        <f>J27</f>
        <v>6.2646296296296297E-2</v>
      </c>
      <c r="K29" s="137">
        <f>K27</f>
        <v>3.7430555555555134E-4</v>
      </c>
      <c r="L29" s="137">
        <f>L27</f>
        <v>49.879918714206539</v>
      </c>
      <c r="M29" s="174" t="s">
        <v>20</v>
      </c>
      <c r="N29" s="79"/>
    </row>
    <row r="30" spans="1:14" ht="14.4" thickBot="1" x14ac:dyDescent="0.3">
      <c r="A30" s="130">
        <f>A27</f>
        <v>2</v>
      </c>
      <c r="B30" s="131">
        <v>6</v>
      </c>
      <c r="C30" s="131">
        <v>10036078122</v>
      </c>
      <c r="D30" s="132" t="s">
        <v>78</v>
      </c>
      <c r="E30" s="133">
        <v>37359</v>
      </c>
      <c r="F30" s="134" t="s">
        <v>20</v>
      </c>
      <c r="G30" s="135" t="s">
        <v>77</v>
      </c>
      <c r="H30" s="138">
        <f>H27</f>
        <v>2.0556000000000001E-2</v>
      </c>
      <c r="I30" s="138">
        <f>I27</f>
        <v>4.1399999999999999E-2</v>
      </c>
      <c r="J30" s="176">
        <f>J27</f>
        <v>6.2646296296296297E-2</v>
      </c>
      <c r="K30" s="138">
        <f>K27</f>
        <v>3.7430555555555134E-4</v>
      </c>
      <c r="L30" s="138">
        <f>L27</f>
        <v>49.879918714206539</v>
      </c>
      <c r="M30" s="175" t="s">
        <v>20</v>
      </c>
      <c r="N30" s="136"/>
    </row>
    <row r="31" spans="1:14" x14ac:dyDescent="0.25">
      <c r="A31" s="139">
        <v>3</v>
      </c>
      <c r="B31" s="140">
        <v>49</v>
      </c>
      <c r="C31" s="140">
        <v>10034920687</v>
      </c>
      <c r="D31" s="141" t="s">
        <v>74</v>
      </c>
      <c r="E31" s="142">
        <v>35266</v>
      </c>
      <c r="F31" s="143" t="s">
        <v>20</v>
      </c>
      <c r="G31" s="144" t="s">
        <v>44</v>
      </c>
      <c r="H31" s="171">
        <v>2.0625000000000001E-2</v>
      </c>
      <c r="I31" s="171">
        <v>4.1736000000000002E-2</v>
      </c>
      <c r="J31" s="115">
        <v>6.2655208333333337E-2</v>
      </c>
      <c r="K31" s="116">
        <f>J31-$J$23</f>
        <v>3.8321759259259125E-4</v>
      </c>
      <c r="L31" s="145">
        <f>IFERROR($L$19*3600/(HOUR(J31)*3600+MINUTE(J31)*60+SECOND(J31)),"")</f>
        <v>49.879918714206539</v>
      </c>
      <c r="M31" s="146" t="s">
        <v>20</v>
      </c>
      <c r="N31" s="79"/>
    </row>
    <row r="32" spans="1:14" x14ac:dyDescent="0.25">
      <c r="A32" s="124">
        <f>A31</f>
        <v>3</v>
      </c>
      <c r="B32" s="58">
        <v>53</v>
      </c>
      <c r="C32" s="140">
        <v>10036028410</v>
      </c>
      <c r="D32" s="141" t="s">
        <v>84</v>
      </c>
      <c r="E32" s="142">
        <v>37061</v>
      </c>
      <c r="F32" s="143" t="s">
        <v>20</v>
      </c>
      <c r="G32" s="147" t="s">
        <v>44</v>
      </c>
      <c r="H32" s="173">
        <f>H31</f>
        <v>2.0625000000000001E-2</v>
      </c>
      <c r="I32" s="137">
        <f>I31</f>
        <v>4.1736000000000002E-2</v>
      </c>
      <c r="J32" s="127">
        <f>J31</f>
        <v>6.2655208333333337E-2</v>
      </c>
      <c r="K32" s="127">
        <f>K31</f>
        <v>3.8321759259259125E-4</v>
      </c>
      <c r="L32" s="137">
        <f>L31</f>
        <v>49.879918714206539</v>
      </c>
      <c r="M32" s="174" t="s">
        <v>20</v>
      </c>
      <c r="N32" s="79"/>
    </row>
    <row r="33" spans="1:14" x14ac:dyDescent="0.25">
      <c r="A33" s="124">
        <f>A31</f>
        <v>3</v>
      </c>
      <c r="B33" s="59">
        <v>55</v>
      </c>
      <c r="C33" s="140">
        <v>10036048517</v>
      </c>
      <c r="D33" s="141" t="s">
        <v>95</v>
      </c>
      <c r="E33" s="142">
        <v>37682</v>
      </c>
      <c r="F33" s="143" t="s">
        <v>20</v>
      </c>
      <c r="G33" s="147" t="s">
        <v>44</v>
      </c>
      <c r="H33" s="137">
        <f>H31</f>
        <v>2.0625000000000001E-2</v>
      </c>
      <c r="I33" s="137">
        <f>I31</f>
        <v>4.1736000000000002E-2</v>
      </c>
      <c r="J33" s="127">
        <f>J31</f>
        <v>6.2655208333333337E-2</v>
      </c>
      <c r="K33" s="137">
        <f>K31</f>
        <v>3.8321759259259125E-4</v>
      </c>
      <c r="L33" s="137">
        <f>L31</f>
        <v>49.879918714206539</v>
      </c>
      <c r="M33" s="174" t="s">
        <v>20</v>
      </c>
      <c r="N33" s="79"/>
    </row>
    <row r="34" spans="1:14" ht="14.4" thickBot="1" x14ac:dyDescent="0.3">
      <c r="A34" s="130">
        <f>A31</f>
        <v>3</v>
      </c>
      <c r="B34" s="131">
        <v>51</v>
      </c>
      <c r="C34" s="148">
        <v>10013773273</v>
      </c>
      <c r="D34" s="149" t="s">
        <v>75</v>
      </c>
      <c r="E34" s="150">
        <v>34566</v>
      </c>
      <c r="F34" s="151" t="s">
        <v>20</v>
      </c>
      <c r="G34" s="152" t="s">
        <v>44</v>
      </c>
      <c r="H34" s="138">
        <f>H31</f>
        <v>2.0625000000000001E-2</v>
      </c>
      <c r="I34" s="138">
        <f>I31</f>
        <v>4.1736000000000002E-2</v>
      </c>
      <c r="J34" s="176">
        <f>J31</f>
        <v>6.2655208333333337E-2</v>
      </c>
      <c r="K34" s="138">
        <f>K31</f>
        <v>3.8321759259259125E-4</v>
      </c>
      <c r="L34" s="138">
        <f>L31</f>
        <v>49.879918714206539</v>
      </c>
      <c r="M34" s="175" t="s">
        <v>20</v>
      </c>
      <c r="N34" s="136"/>
    </row>
    <row r="35" spans="1:14" x14ac:dyDescent="0.25">
      <c r="A35" s="139">
        <v>4</v>
      </c>
      <c r="B35" s="140">
        <v>40</v>
      </c>
      <c r="C35" s="66">
        <v>10015266568</v>
      </c>
      <c r="D35" s="67" t="s">
        <v>82</v>
      </c>
      <c r="E35" s="111">
        <v>36288</v>
      </c>
      <c r="F35" s="121" t="s">
        <v>20</v>
      </c>
      <c r="G35" s="144" t="s">
        <v>80</v>
      </c>
      <c r="H35" s="171">
        <v>2.1007000000000001E-2</v>
      </c>
      <c r="I35" s="171">
        <v>4.2153000000000003E-2</v>
      </c>
      <c r="J35" s="115">
        <v>6.2888310185185189E-2</v>
      </c>
      <c r="K35" s="116">
        <f>J35-$J$23</f>
        <v>6.1631944444444364E-4</v>
      </c>
      <c r="L35" s="153">
        <f>IFERROR($L$19*3600/(HOUR(J35)*3600+MINUTE(J35)*60+SECOND(J35)),"")</f>
        <v>49.687154950312845</v>
      </c>
      <c r="M35" s="146" t="s">
        <v>24</v>
      </c>
      <c r="N35" s="79"/>
    </row>
    <row r="36" spans="1:14" x14ac:dyDescent="0.25">
      <c r="A36" s="124">
        <f>A35</f>
        <v>4</v>
      </c>
      <c r="B36" s="58">
        <v>42</v>
      </c>
      <c r="C36" s="140">
        <v>10009194772</v>
      </c>
      <c r="D36" s="141" t="s">
        <v>132</v>
      </c>
      <c r="E36" s="142">
        <v>35254</v>
      </c>
      <c r="F36" s="143" t="s">
        <v>17</v>
      </c>
      <c r="G36" s="147" t="s">
        <v>80</v>
      </c>
      <c r="H36" s="173">
        <f>H35</f>
        <v>2.1007000000000001E-2</v>
      </c>
      <c r="I36" s="137">
        <f>I35</f>
        <v>4.2153000000000003E-2</v>
      </c>
      <c r="J36" s="127">
        <f>J35</f>
        <v>6.2888310185185189E-2</v>
      </c>
      <c r="K36" s="127">
        <f>K35</f>
        <v>6.1631944444444364E-4</v>
      </c>
      <c r="L36" s="137">
        <f>L35</f>
        <v>49.687154950312845</v>
      </c>
      <c r="M36" s="174" t="s">
        <v>24</v>
      </c>
      <c r="N36" s="79"/>
    </row>
    <row r="37" spans="1:14" x14ac:dyDescent="0.25">
      <c r="A37" s="124">
        <f>A35</f>
        <v>4</v>
      </c>
      <c r="B37" s="59">
        <v>39</v>
      </c>
      <c r="C37" s="140">
        <v>10005408742</v>
      </c>
      <c r="D37" s="141" t="s">
        <v>79</v>
      </c>
      <c r="E37" s="142">
        <v>32573</v>
      </c>
      <c r="F37" s="143" t="s">
        <v>17</v>
      </c>
      <c r="G37" s="147" t="s">
        <v>80</v>
      </c>
      <c r="H37" s="137">
        <f>H35</f>
        <v>2.1007000000000001E-2</v>
      </c>
      <c r="I37" s="137">
        <f>I35</f>
        <v>4.2153000000000003E-2</v>
      </c>
      <c r="J37" s="127">
        <f>J35</f>
        <v>6.2888310185185189E-2</v>
      </c>
      <c r="K37" s="137">
        <f>K35</f>
        <v>6.1631944444444364E-4</v>
      </c>
      <c r="L37" s="137">
        <f>L35</f>
        <v>49.687154950312845</v>
      </c>
      <c r="M37" s="174" t="s">
        <v>24</v>
      </c>
      <c r="N37" s="79"/>
    </row>
    <row r="38" spans="1:14" ht="14.4" thickBot="1" x14ac:dyDescent="0.3">
      <c r="A38" s="130">
        <f>A35</f>
        <v>4</v>
      </c>
      <c r="B38" s="131">
        <v>41</v>
      </c>
      <c r="C38" s="148">
        <v>10034993439</v>
      </c>
      <c r="D38" s="149" t="s">
        <v>83</v>
      </c>
      <c r="E38" s="150">
        <v>36844</v>
      </c>
      <c r="F38" s="151" t="s">
        <v>20</v>
      </c>
      <c r="G38" s="152" t="s">
        <v>80</v>
      </c>
      <c r="H38" s="138">
        <f>H35</f>
        <v>2.1007000000000001E-2</v>
      </c>
      <c r="I38" s="138">
        <f>I35</f>
        <v>4.2153000000000003E-2</v>
      </c>
      <c r="J38" s="176">
        <f>J35</f>
        <v>6.2888310185185189E-2</v>
      </c>
      <c r="K38" s="138">
        <f>K35</f>
        <v>6.1631944444444364E-4</v>
      </c>
      <c r="L38" s="138">
        <f>L35</f>
        <v>49.687154950312845</v>
      </c>
      <c r="M38" s="175" t="s">
        <v>24</v>
      </c>
      <c r="N38" s="136"/>
    </row>
    <row r="39" spans="1:14" x14ac:dyDescent="0.25">
      <c r="A39" s="139">
        <v>5</v>
      </c>
      <c r="B39" s="140">
        <v>34</v>
      </c>
      <c r="C39" s="66">
        <v>10036099542</v>
      </c>
      <c r="D39" s="67" t="s">
        <v>97</v>
      </c>
      <c r="E39" s="111">
        <v>37541</v>
      </c>
      <c r="F39" s="121" t="s">
        <v>20</v>
      </c>
      <c r="G39" s="144" t="s">
        <v>91</v>
      </c>
      <c r="H39" s="171">
        <v>2.0983999999999999E-2</v>
      </c>
      <c r="I39" s="171">
        <v>4.2512000000000001E-2</v>
      </c>
      <c r="J39" s="115">
        <v>6.4382870370370368E-2</v>
      </c>
      <c r="K39" s="116">
        <f>J39-$J$23</f>
        <v>2.1108796296296223E-3</v>
      </c>
      <c r="L39" s="153">
        <f>IFERROR($L$19*3600/(HOUR(J39)*3600+MINUTE(J39)*60+SECOND(J39)),"")</f>
        <v>48.534963149379834</v>
      </c>
      <c r="M39" s="146" t="s">
        <v>24</v>
      </c>
      <c r="N39" s="79"/>
    </row>
    <row r="40" spans="1:14" x14ac:dyDescent="0.25">
      <c r="A40" s="124">
        <f>A39</f>
        <v>5</v>
      </c>
      <c r="B40" s="58">
        <v>36</v>
      </c>
      <c r="C40" s="140">
        <v>10077462665</v>
      </c>
      <c r="D40" s="141" t="s">
        <v>133</v>
      </c>
      <c r="E40" s="142">
        <v>37980</v>
      </c>
      <c r="F40" s="143" t="s">
        <v>20</v>
      </c>
      <c r="G40" s="147" t="s">
        <v>91</v>
      </c>
      <c r="H40" s="173">
        <f>H39</f>
        <v>2.0983999999999999E-2</v>
      </c>
      <c r="I40" s="137">
        <f>I39</f>
        <v>4.2512000000000001E-2</v>
      </c>
      <c r="J40" s="127">
        <f>J39</f>
        <v>6.4382870370370368E-2</v>
      </c>
      <c r="K40" s="127">
        <f>K39</f>
        <v>2.1108796296296223E-3</v>
      </c>
      <c r="L40" s="137">
        <f>L39</f>
        <v>48.534963149379834</v>
      </c>
      <c r="M40" s="174" t="s">
        <v>24</v>
      </c>
      <c r="N40" s="79"/>
    </row>
    <row r="41" spans="1:14" x14ac:dyDescent="0.25">
      <c r="A41" s="124">
        <f>A39</f>
        <v>5</v>
      </c>
      <c r="B41" s="59">
        <v>35</v>
      </c>
      <c r="C41" s="140">
        <v>10105865881</v>
      </c>
      <c r="D41" s="141" t="s">
        <v>90</v>
      </c>
      <c r="E41" s="142">
        <v>37827</v>
      </c>
      <c r="F41" s="143" t="s">
        <v>24</v>
      </c>
      <c r="G41" s="147" t="s">
        <v>91</v>
      </c>
      <c r="H41" s="137">
        <f>H39</f>
        <v>2.0983999999999999E-2</v>
      </c>
      <c r="I41" s="137">
        <f>I39</f>
        <v>4.2512000000000001E-2</v>
      </c>
      <c r="J41" s="127">
        <f>J39</f>
        <v>6.4382870370370368E-2</v>
      </c>
      <c r="K41" s="137">
        <f>K39</f>
        <v>2.1108796296296223E-3</v>
      </c>
      <c r="L41" s="137">
        <f>L39</f>
        <v>48.534963149379834</v>
      </c>
      <c r="M41" s="174" t="s">
        <v>24</v>
      </c>
      <c r="N41" s="79"/>
    </row>
    <row r="42" spans="1:14" ht="14.4" thickBot="1" x14ac:dyDescent="0.3">
      <c r="A42" s="130"/>
      <c r="B42" s="131">
        <v>38</v>
      </c>
      <c r="C42" s="148">
        <v>10036091660</v>
      </c>
      <c r="D42" s="149" t="s">
        <v>92</v>
      </c>
      <c r="E42" s="150">
        <v>37879</v>
      </c>
      <c r="F42" s="151" t="s">
        <v>20</v>
      </c>
      <c r="G42" s="152" t="s">
        <v>91</v>
      </c>
      <c r="H42" s="138">
        <f>H39</f>
        <v>2.0983999999999999E-2</v>
      </c>
      <c r="I42" s="138">
        <f>I39</f>
        <v>4.2512000000000001E-2</v>
      </c>
      <c r="J42" s="176">
        <f>J39</f>
        <v>6.4382870370370368E-2</v>
      </c>
      <c r="K42" s="138">
        <f>K39</f>
        <v>2.1108796296296223E-3</v>
      </c>
      <c r="L42" s="138">
        <f>L39</f>
        <v>48.534963149379834</v>
      </c>
      <c r="M42" s="175" t="s">
        <v>24</v>
      </c>
      <c r="N42" s="136"/>
    </row>
    <row r="43" spans="1:14" x14ac:dyDescent="0.25">
      <c r="A43" s="139">
        <v>6</v>
      </c>
      <c r="B43" s="140">
        <v>32</v>
      </c>
      <c r="C43" s="66">
        <v>10014388417</v>
      </c>
      <c r="D43" s="67" t="s">
        <v>71</v>
      </c>
      <c r="E43" s="111">
        <v>35755</v>
      </c>
      <c r="F43" s="121" t="s">
        <v>20</v>
      </c>
      <c r="G43" s="144" t="s">
        <v>70</v>
      </c>
      <c r="H43" s="171">
        <v>2.162E-2</v>
      </c>
      <c r="I43" s="171">
        <v>4.3206000000000001E-2</v>
      </c>
      <c r="J43" s="115">
        <v>6.5041550925925923E-2</v>
      </c>
      <c r="K43" s="116">
        <f>J43-$J$23</f>
        <v>2.769560185185177E-3</v>
      </c>
      <c r="L43" s="153">
        <f>IFERROR($L$19*3600/(HOUR(J43)*3600+MINUTE(J43)*60+SECOND(J43)),"")</f>
        <v>48.042704626334519</v>
      </c>
      <c r="M43" s="146" t="s">
        <v>24</v>
      </c>
      <c r="N43" s="79"/>
    </row>
    <row r="44" spans="1:14" x14ac:dyDescent="0.25">
      <c r="A44" s="124">
        <f>A43</f>
        <v>6</v>
      </c>
      <c r="B44" s="58">
        <v>33</v>
      </c>
      <c r="C44" s="140">
        <v>10012927050</v>
      </c>
      <c r="D44" s="141" t="s">
        <v>69</v>
      </c>
      <c r="E44" s="142">
        <v>32643</v>
      </c>
      <c r="F44" s="143" t="s">
        <v>23</v>
      </c>
      <c r="G44" s="147" t="s">
        <v>70</v>
      </c>
      <c r="H44" s="173">
        <f>H43</f>
        <v>2.162E-2</v>
      </c>
      <c r="I44" s="137">
        <f>I43</f>
        <v>4.3206000000000001E-2</v>
      </c>
      <c r="J44" s="127">
        <f>J43</f>
        <v>6.5041550925925923E-2</v>
      </c>
      <c r="K44" s="127">
        <f>K43</f>
        <v>2.769560185185177E-3</v>
      </c>
      <c r="L44" s="137">
        <f>L43</f>
        <v>48.042704626334519</v>
      </c>
      <c r="M44" s="174" t="s">
        <v>24</v>
      </c>
      <c r="N44" s="79"/>
    </row>
    <row r="45" spans="1:14" x14ac:dyDescent="0.25">
      <c r="A45" s="124">
        <f>A43</f>
        <v>6</v>
      </c>
      <c r="B45" s="59">
        <v>31</v>
      </c>
      <c r="C45" s="140">
        <v>10036097623</v>
      </c>
      <c r="D45" s="141" t="s">
        <v>93</v>
      </c>
      <c r="E45" s="142">
        <v>37428</v>
      </c>
      <c r="F45" s="143" t="s">
        <v>20</v>
      </c>
      <c r="G45" s="147" t="s">
        <v>70</v>
      </c>
      <c r="H45" s="137">
        <f>H43</f>
        <v>2.162E-2</v>
      </c>
      <c r="I45" s="137">
        <f>I43</f>
        <v>4.3206000000000001E-2</v>
      </c>
      <c r="J45" s="127">
        <f>J43</f>
        <v>6.5041550925925923E-2</v>
      </c>
      <c r="K45" s="137">
        <f>K43</f>
        <v>2.769560185185177E-3</v>
      </c>
      <c r="L45" s="137">
        <f>L43</f>
        <v>48.042704626334519</v>
      </c>
      <c r="M45" s="174" t="s">
        <v>24</v>
      </c>
      <c r="N45" s="79"/>
    </row>
    <row r="46" spans="1:14" ht="14.4" thickBot="1" x14ac:dyDescent="0.3">
      <c r="A46" s="130">
        <f>A43</f>
        <v>6</v>
      </c>
      <c r="B46" s="131">
        <v>30</v>
      </c>
      <c r="C46" s="148">
        <v>10036028814</v>
      </c>
      <c r="D46" s="149" t="s">
        <v>94</v>
      </c>
      <c r="E46" s="150">
        <v>37489</v>
      </c>
      <c r="F46" s="151" t="s">
        <v>20</v>
      </c>
      <c r="G46" s="152" t="s">
        <v>70</v>
      </c>
      <c r="H46" s="138">
        <f>H43</f>
        <v>2.162E-2</v>
      </c>
      <c r="I46" s="138">
        <f>I43</f>
        <v>4.3206000000000001E-2</v>
      </c>
      <c r="J46" s="176">
        <f>J43</f>
        <v>6.5041550925925923E-2</v>
      </c>
      <c r="K46" s="138">
        <f>K43</f>
        <v>2.769560185185177E-3</v>
      </c>
      <c r="L46" s="138">
        <f>L43</f>
        <v>48.042704626334519</v>
      </c>
      <c r="M46" s="175" t="s">
        <v>24</v>
      </c>
      <c r="N46" s="136"/>
    </row>
    <row r="47" spans="1:14" x14ac:dyDescent="0.25">
      <c r="A47" s="139">
        <v>7</v>
      </c>
      <c r="B47" s="140">
        <v>52</v>
      </c>
      <c r="C47" s="66">
        <v>10058295869</v>
      </c>
      <c r="D47" s="67" t="s">
        <v>85</v>
      </c>
      <c r="E47" s="111">
        <v>36311</v>
      </c>
      <c r="F47" s="121" t="s">
        <v>20</v>
      </c>
      <c r="G47" s="144" t="s">
        <v>44</v>
      </c>
      <c r="H47" s="171">
        <v>2.1295999999999999E-2</v>
      </c>
      <c r="I47" s="171">
        <v>4.36E-2</v>
      </c>
      <c r="J47" s="115">
        <v>6.6193749999999996E-2</v>
      </c>
      <c r="K47" s="116">
        <f>J47-$J$23</f>
        <v>3.9217592592592498E-3</v>
      </c>
      <c r="L47" s="153">
        <f>IFERROR($L$19*3600/(HOUR(J47)*3600+MINUTE(J47)*60+SECOND(J47)),"")</f>
        <v>47.211050883021507</v>
      </c>
      <c r="M47" s="146" t="s">
        <v>24</v>
      </c>
      <c r="N47" s="79"/>
    </row>
    <row r="48" spans="1:14" x14ac:dyDescent="0.25">
      <c r="A48" s="124">
        <f>A47</f>
        <v>7</v>
      </c>
      <c r="B48" s="58">
        <v>59</v>
      </c>
      <c r="C48" s="140">
        <v>10080036195</v>
      </c>
      <c r="D48" s="141" t="s">
        <v>100</v>
      </c>
      <c r="E48" s="142">
        <v>38031</v>
      </c>
      <c r="F48" s="143" t="s">
        <v>20</v>
      </c>
      <c r="G48" s="147" t="s">
        <v>44</v>
      </c>
      <c r="H48" s="173">
        <f>H47</f>
        <v>2.1295999999999999E-2</v>
      </c>
      <c r="I48" s="137">
        <f>I47</f>
        <v>4.36E-2</v>
      </c>
      <c r="J48" s="127">
        <f>J47</f>
        <v>6.6193749999999996E-2</v>
      </c>
      <c r="K48" s="127">
        <f>K47</f>
        <v>3.9217592592592498E-3</v>
      </c>
      <c r="L48" s="137">
        <f>L47</f>
        <v>47.211050883021507</v>
      </c>
      <c r="M48" s="174" t="s">
        <v>24</v>
      </c>
      <c r="N48" s="79"/>
    </row>
    <row r="49" spans="1:14" x14ac:dyDescent="0.25">
      <c r="A49" s="124">
        <f>A47</f>
        <v>7</v>
      </c>
      <c r="B49" s="59">
        <v>50</v>
      </c>
      <c r="C49" s="140">
        <v>10034983638</v>
      </c>
      <c r="D49" s="141" t="s">
        <v>99</v>
      </c>
      <c r="E49" s="142">
        <v>36349</v>
      </c>
      <c r="F49" s="143" t="s">
        <v>20</v>
      </c>
      <c r="G49" s="147" t="s">
        <v>44</v>
      </c>
      <c r="H49" s="137">
        <f>H47</f>
        <v>2.1295999999999999E-2</v>
      </c>
      <c r="I49" s="137">
        <f>I47</f>
        <v>4.36E-2</v>
      </c>
      <c r="J49" s="127">
        <f>J47</f>
        <v>6.6193749999999996E-2</v>
      </c>
      <c r="K49" s="137">
        <f>K47</f>
        <v>3.9217592592592498E-3</v>
      </c>
      <c r="L49" s="137">
        <f>L47</f>
        <v>47.211050883021507</v>
      </c>
      <c r="M49" s="174" t="s">
        <v>24</v>
      </c>
      <c r="N49" s="79"/>
    </row>
    <row r="50" spans="1:14" ht="14.4" thickBot="1" x14ac:dyDescent="0.3">
      <c r="A50" s="130">
        <f>A47</f>
        <v>7</v>
      </c>
      <c r="B50" s="131">
        <v>54</v>
      </c>
      <c r="C50" s="148">
        <v>10057706896</v>
      </c>
      <c r="D50" s="149" t="s">
        <v>96</v>
      </c>
      <c r="E50" s="150">
        <v>37492</v>
      </c>
      <c r="F50" s="151" t="s">
        <v>20</v>
      </c>
      <c r="G50" s="152" t="s">
        <v>44</v>
      </c>
      <c r="H50" s="138">
        <f>H47</f>
        <v>2.1295999999999999E-2</v>
      </c>
      <c r="I50" s="138">
        <f>I47</f>
        <v>4.36E-2</v>
      </c>
      <c r="J50" s="176">
        <f>J47</f>
        <v>6.6193749999999996E-2</v>
      </c>
      <c r="K50" s="138">
        <f>K47</f>
        <v>3.9217592592592498E-3</v>
      </c>
      <c r="L50" s="138">
        <f>L47</f>
        <v>47.211050883021507</v>
      </c>
      <c r="M50" s="175" t="s">
        <v>24</v>
      </c>
      <c r="N50" s="136"/>
    </row>
    <row r="51" spans="1:14" x14ac:dyDescent="0.25">
      <c r="A51" s="139">
        <v>8</v>
      </c>
      <c r="B51" s="140">
        <v>16</v>
      </c>
      <c r="C51" s="66">
        <v>10055591488</v>
      </c>
      <c r="D51" s="67" t="s">
        <v>134</v>
      </c>
      <c r="E51" s="111">
        <v>37289</v>
      </c>
      <c r="F51" s="121" t="s">
        <v>24</v>
      </c>
      <c r="G51" s="144" t="s">
        <v>45</v>
      </c>
      <c r="H51" s="171">
        <v>2.3286999999999999E-2</v>
      </c>
      <c r="I51" s="171">
        <v>4.5520999999999999E-2</v>
      </c>
      <c r="J51" s="115">
        <v>6.7640162037037044E-2</v>
      </c>
      <c r="K51" s="116">
        <f>J51-$J$23</f>
        <v>5.368171296296298E-3</v>
      </c>
      <c r="L51" s="153">
        <f>IFERROR($L$19*3600/(HOUR(J51)*3600+MINUTE(J51)*60+SECOND(J51)),"")</f>
        <v>46.201232032854207</v>
      </c>
      <c r="M51" s="146" t="s">
        <v>24</v>
      </c>
      <c r="N51" s="79"/>
    </row>
    <row r="52" spans="1:14" x14ac:dyDescent="0.25">
      <c r="A52" s="124">
        <f>A51</f>
        <v>8</v>
      </c>
      <c r="B52" s="58">
        <v>12</v>
      </c>
      <c r="C52" s="140">
        <v>10036048820</v>
      </c>
      <c r="D52" s="141" t="s">
        <v>135</v>
      </c>
      <c r="E52" s="142">
        <v>37219</v>
      </c>
      <c r="F52" s="143" t="s">
        <v>20</v>
      </c>
      <c r="G52" s="147" t="s">
        <v>45</v>
      </c>
      <c r="H52" s="173">
        <f>H51</f>
        <v>2.3286999999999999E-2</v>
      </c>
      <c r="I52" s="137">
        <f>I51</f>
        <v>4.5520999999999999E-2</v>
      </c>
      <c r="J52" s="127">
        <f>J51</f>
        <v>6.7640162037037044E-2</v>
      </c>
      <c r="K52" s="127">
        <f>K51</f>
        <v>5.368171296296298E-3</v>
      </c>
      <c r="L52" s="137">
        <f>L51</f>
        <v>46.201232032854207</v>
      </c>
      <c r="M52" s="174" t="s">
        <v>24</v>
      </c>
      <c r="N52" s="79"/>
    </row>
    <row r="53" spans="1:14" x14ac:dyDescent="0.25">
      <c r="A53" s="124">
        <f>A51</f>
        <v>8</v>
      </c>
      <c r="B53" s="59">
        <v>14</v>
      </c>
      <c r="C53" s="140">
        <v>10055096081</v>
      </c>
      <c r="D53" s="141" t="s">
        <v>136</v>
      </c>
      <c r="E53" s="142">
        <v>38163</v>
      </c>
      <c r="F53" s="143" t="s">
        <v>24</v>
      </c>
      <c r="G53" s="147" t="s">
        <v>45</v>
      </c>
      <c r="H53" s="137">
        <f>H51</f>
        <v>2.3286999999999999E-2</v>
      </c>
      <c r="I53" s="137">
        <f>I51</f>
        <v>4.5520999999999999E-2</v>
      </c>
      <c r="J53" s="127">
        <f>J51</f>
        <v>6.7640162037037044E-2</v>
      </c>
      <c r="K53" s="137">
        <f>K51</f>
        <v>5.368171296296298E-3</v>
      </c>
      <c r="L53" s="137">
        <f>L51</f>
        <v>46.201232032854207</v>
      </c>
      <c r="M53" s="174" t="s">
        <v>24</v>
      </c>
      <c r="N53" s="79"/>
    </row>
    <row r="54" spans="1:14" ht="14.4" thickBot="1" x14ac:dyDescent="0.3">
      <c r="A54" s="130">
        <f>A51</f>
        <v>8</v>
      </c>
      <c r="B54" s="131">
        <v>17</v>
      </c>
      <c r="C54" s="148">
        <v>10034943626</v>
      </c>
      <c r="D54" s="149" t="s">
        <v>137</v>
      </c>
      <c r="E54" s="150">
        <v>36727</v>
      </c>
      <c r="F54" s="151" t="s">
        <v>24</v>
      </c>
      <c r="G54" s="152" t="s">
        <v>45</v>
      </c>
      <c r="H54" s="138">
        <f>H51</f>
        <v>2.3286999999999999E-2</v>
      </c>
      <c r="I54" s="138">
        <f>I51</f>
        <v>4.5520999999999999E-2</v>
      </c>
      <c r="J54" s="176">
        <f>J51</f>
        <v>6.7640162037037044E-2</v>
      </c>
      <c r="K54" s="138">
        <f>K51</f>
        <v>5.368171296296298E-3</v>
      </c>
      <c r="L54" s="138">
        <f>L51</f>
        <v>46.201232032854207</v>
      </c>
      <c r="M54" s="175" t="s">
        <v>24</v>
      </c>
      <c r="N54" s="136"/>
    </row>
    <row r="55" spans="1:14" x14ac:dyDescent="0.25">
      <c r="A55" s="154">
        <v>9</v>
      </c>
      <c r="B55" s="66">
        <v>13</v>
      </c>
      <c r="C55" s="66">
        <v>10077305142</v>
      </c>
      <c r="D55" s="67" t="s">
        <v>104</v>
      </c>
      <c r="E55" s="111">
        <v>37921</v>
      </c>
      <c r="F55" s="121" t="s">
        <v>20</v>
      </c>
      <c r="G55" s="155" t="s">
        <v>45</v>
      </c>
      <c r="H55" s="172">
        <v>2.2245000000000001E-2</v>
      </c>
      <c r="I55" s="172">
        <v>4.5358999999999997E-2</v>
      </c>
      <c r="J55" s="115">
        <v>6.9826504629629638E-2</v>
      </c>
      <c r="K55" s="116">
        <f>J55-$J$23</f>
        <v>7.5545138888888919E-3</v>
      </c>
      <c r="L55" s="156">
        <f>IFERROR($L$19*3600/(HOUR(J55)*3600+MINUTE(J55)*60+SECOND(J55)),"")</f>
        <v>44.753853804077572</v>
      </c>
      <c r="M55" s="157"/>
      <c r="N55" s="78"/>
    </row>
    <row r="56" spans="1:14" x14ac:dyDescent="0.25">
      <c r="A56" s="124">
        <f>A55</f>
        <v>9</v>
      </c>
      <c r="B56" s="58">
        <v>15</v>
      </c>
      <c r="C56" s="140">
        <v>10034978079</v>
      </c>
      <c r="D56" s="141" t="s">
        <v>105</v>
      </c>
      <c r="E56" s="142">
        <v>38103</v>
      </c>
      <c r="F56" s="143" t="s">
        <v>24</v>
      </c>
      <c r="G56" s="147" t="s">
        <v>45</v>
      </c>
      <c r="H56" s="173">
        <f>H55</f>
        <v>2.2245000000000001E-2</v>
      </c>
      <c r="I56" s="137">
        <f>I55</f>
        <v>4.5358999999999997E-2</v>
      </c>
      <c r="J56" s="127">
        <f>J55</f>
        <v>6.9826504629629638E-2</v>
      </c>
      <c r="K56" s="127">
        <f>K55</f>
        <v>7.5545138888888919E-3</v>
      </c>
      <c r="L56" s="137">
        <f>L55</f>
        <v>44.753853804077572</v>
      </c>
      <c r="M56" s="129"/>
      <c r="N56" s="79"/>
    </row>
    <row r="57" spans="1:14" x14ac:dyDescent="0.25">
      <c r="A57" s="124">
        <f>A55</f>
        <v>9</v>
      </c>
      <c r="B57" s="59">
        <v>20</v>
      </c>
      <c r="C57" s="140">
        <v>10065491047</v>
      </c>
      <c r="D57" s="141" t="s">
        <v>138</v>
      </c>
      <c r="E57" s="142">
        <v>37837</v>
      </c>
      <c r="F57" s="143" t="s">
        <v>24</v>
      </c>
      <c r="G57" s="147" t="s">
        <v>45</v>
      </c>
      <c r="H57" s="137">
        <f>H55</f>
        <v>2.2245000000000001E-2</v>
      </c>
      <c r="I57" s="137">
        <f>I55</f>
        <v>4.5358999999999997E-2</v>
      </c>
      <c r="J57" s="127">
        <f>J55</f>
        <v>6.9826504629629638E-2</v>
      </c>
      <c r="K57" s="137">
        <f>K55</f>
        <v>7.5545138888888919E-3</v>
      </c>
      <c r="L57" s="137">
        <f>L55</f>
        <v>44.753853804077572</v>
      </c>
      <c r="M57" s="129"/>
      <c r="N57" s="79"/>
    </row>
    <row r="58" spans="1:14" ht="14.4" thickBot="1" x14ac:dyDescent="0.3">
      <c r="A58" s="158">
        <f>A55</f>
        <v>9</v>
      </c>
      <c r="B58" s="86">
        <v>18</v>
      </c>
      <c r="C58" s="159">
        <v>10077688896</v>
      </c>
      <c r="D58" s="160" t="s">
        <v>113</v>
      </c>
      <c r="E58" s="161">
        <v>38098</v>
      </c>
      <c r="F58" s="162" t="s">
        <v>24</v>
      </c>
      <c r="G58" s="163" t="s">
        <v>45</v>
      </c>
      <c r="H58" s="138">
        <f>H55</f>
        <v>2.2245000000000001E-2</v>
      </c>
      <c r="I58" s="138">
        <f>I55</f>
        <v>4.5358999999999997E-2</v>
      </c>
      <c r="J58" s="176">
        <f>J55</f>
        <v>6.9826504629629638E-2</v>
      </c>
      <c r="K58" s="138">
        <f>K55</f>
        <v>7.5545138888888919E-3</v>
      </c>
      <c r="L58" s="138">
        <f>L55</f>
        <v>44.753853804077572</v>
      </c>
      <c r="M58" s="164"/>
      <c r="N58" s="88"/>
    </row>
    <row r="59" spans="1:14" ht="6.75" customHeight="1" thickTop="1" thickBot="1" x14ac:dyDescent="0.35">
      <c r="A59" s="32"/>
      <c r="B59" s="33"/>
      <c r="C59" s="33"/>
      <c r="D59" s="1"/>
      <c r="E59" s="34"/>
      <c r="F59" s="20"/>
      <c r="G59" s="20"/>
      <c r="H59" s="20"/>
      <c r="I59" s="20"/>
      <c r="J59" s="35"/>
      <c r="K59" s="36"/>
      <c r="L59" s="37"/>
      <c r="M59" s="36"/>
      <c r="N59" s="36"/>
    </row>
    <row r="60" spans="1:14" ht="15" thickTop="1" x14ac:dyDescent="0.25">
      <c r="A60" s="199" t="s">
        <v>4</v>
      </c>
      <c r="B60" s="189"/>
      <c r="C60" s="189"/>
      <c r="D60" s="189"/>
      <c r="E60" s="83"/>
      <c r="F60" s="83"/>
      <c r="G60" s="189" t="s">
        <v>36</v>
      </c>
      <c r="H60" s="189"/>
      <c r="I60" s="189"/>
      <c r="J60" s="189"/>
      <c r="K60" s="189"/>
      <c r="L60" s="189"/>
      <c r="M60" s="189"/>
      <c r="N60" s="190"/>
    </row>
    <row r="61" spans="1:14" x14ac:dyDescent="0.25">
      <c r="A61" s="193" t="s">
        <v>127</v>
      </c>
      <c r="B61" s="194"/>
      <c r="C61" s="194"/>
      <c r="D61" s="195"/>
      <c r="E61" s="2"/>
      <c r="F61" s="71"/>
      <c r="G61" s="38" t="s">
        <v>25</v>
      </c>
      <c r="H61" s="81">
        <v>7</v>
      </c>
      <c r="I61" s="165"/>
      <c r="J61" s="39"/>
      <c r="K61" s="39"/>
      <c r="L61" s="40"/>
      <c r="M61" s="74" t="s">
        <v>23</v>
      </c>
      <c r="N61" s="75">
        <f>COUNTIF(F23:F58,"ЗМС")</f>
        <v>1</v>
      </c>
    </row>
    <row r="62" spans="1:14" x14ac:dyDescent="0.25">
      <c r="A62" s="193" t="s">
        <v>128</v>
      </c>
      <c r="B62" s="194"/>
      <c r="C62" s="194"/>
      <c r="D62" s="195"/>
      <c r="E62" s="2"/>
      <c r="F62" s="72"/>
      <c r="G62" s="42" t="s">
        <v>29</v>
      </c>
      <c r="H62" s="80">
        <v>9</v>
      </c>
      <c r="I62" s="166"/>
      <c r="J62" s="167"/>
      <c r="K62" s="89"/>
      <c r="L62" s="44"/>
      <c r="M62" s="74" t="s">
        <v>17</v>
      </c>
      <c r="N62" s="75">
        <f>COUNTIF(F23:F58,"МСМК")</f>
        <v>2</v>
      </c>
    </row>
    <row r="63" spans="1:14" x14ac:dyDescent="0.25">
      <c r="A63" s="193" t="s">
        <v>129</v>
      </c>
      <c r="B63" s="194"/>
      <c r="C63" s="194"/>
      <c r="D63" s="195"/>
      <c r="E63" s="2"/>
      <c r="F63" s="72"/>
      <c r="G63" s="42" t="s">
        <v>30</v>
      </c>
      <c r="H63" s="80">
        <v>9</v>
      </c>
      <c r="I63" s="166"/>
      <c r="J63" s="167"/>
      <c r="K63" s="89"/>
      <c r="L63" s="44"/>
      <c r="M63" s="74" t="s">
        <v>20</v>
      </c>
      <c r="N63" s="75">
        <f>COUNTIF(F23:F58,"МС")</f>
        <v>24</v>
      </c>
    </row>
    <row r="64" spans="1:14" x14ac:dyDescent="0.25">
      <c r="A64" s="193" t="s">
        <v>130</v>
      </c>
      <c r="B64" s="194"/>
      <c r="C64" s="194"/>
      <c r="D64" s="195"/>
      <c r="E64" s="2"/>
      <c r="F64" s="72"/>
      <c r="G64" s="42" t="s">
        <v>31</v>
      </c>
      <c r="H64" s="81">
        <v>9</v>
      </c>
      <c r="I64" s="166"/>
      <c r="J64" s="167"/>
      <c r="K64" s="89"/>
      <c r="L64" s="44"/>
      <c r="M64" s="74" t="s">
        <v>24</v>
      </c>
      <c r="N64" s="75">
        <f>COUNTIF(F23:F58,"КМС")</f>
        <v>9</v>
      </c>
    </row>
    <row r="65" spans="1:28" x14ac:dyDescent="0.25">
      <c r="A65" s="196"/>
      <c r="B65" s="197"/>
      <c r="C65" s="197"/>
      <c r="D65" s="198"/>
      <c r="E65" s="2"/>
      <c r="F65" s="72"/>
      <c r="G65" s="42" t="s">
        <v>32</v>
      </c>
      <c r="H65" s="81">
        <v>0</v>
      </c>
      <c r="I65" s="166"/>
      <c r="J65" s="167"/>
      <c r="K65" s="89"/>
      <c r="L65" s="44"/>
      <c r="M65" s="74" t="s">
        <v>28</v>
      </c>
      <c r="N65" s="75">
        <f>COUNTIF(F23:F58,"1 СР")</f>
        <v>0</v>
      </c>
    </row>
    <row r="66" spans="1:28" x14ac:dyDescent="0.25">
      <c r="A66" s="106"/>
      <c r="B66" s="107"/>
      <c r="C66" s="107"/>
      <c r="D66" s="108"/>
      <c r="E66" s="2"/>
      <c r="F66" s="72"/>
      <c r="G66" s="74" t="s">
        <v>41</v>
      </c>
      <c r="H66" s="82">
        <v>0</v>
      </c>
      <c r="I66" s="168"/>
      <c r="J66" s="167"/>
      <c r="K66" s="89"/>
      <c r="L66" s="44"/>
      <c r="M66" s="76" t="s">
        <v>39</v>
      </c>
      <c r="N66" s="75">
        <f>COUNTIF(F23:F58,"2 СР")</f>
        <v>0</v>
      </c>
    </row>
    <row r="67" spans="1:28" x14ac:dyDescent="0.25">
      <c r="A67" s="196"/>
      <c r="B67" s="197"/>
      <c r="C67" s="197"/>
      <c r="D67" s="198"/>
      <c r="E67" s="2"/>
      <c r="F67" s="72"/>
      <c r="G67" s="42" t="s">
        <v>33</v>
      </c>
      <c r="H67" s="81">
        <v>0</v>
      </c>
      <c r="I67" s="166"/>
      <c r="J67" s="167"/>
      <c r="K67" s="89"/>
      <c r="L67" s="44"/>
      <c r="M67" s="76" t="s">
        <v>40</v>
      </c>
      <c r="N67" s="75">
        <f>COUNTIF(F23:F58,"3 СР")</f>
        <v>0</v>
      </c>
    </row>
    <row r="68" spans="1:28" x14ac:dyDescent="0.25">
      <c r="A68" s="196"/>
      <c r="B68" s="197"/>
      <c r="C68" s="197"/>
      <c r="D68" s="198"/>
      <c r="E68" s="45"/>
      <c r="F68" s="73"/>
      <c r="G68" s="42" t="s">
        <v>34</v>
      </c>
      <c r="H68" s="81">
        <v>0</v>
      </c>
      <c r="I68" s="169"/>
      <c r="J68" s="45"/>
      <c r="K68" s="46"/>
      <c r="L68" s="47"/>
      <c r="M68" s="41"/>
      <c r="N68" s="61"/>
    </row>
    <row r="69" spans="1:28" ht="9.75" customHeight="1" x14ac:dyDescent="0.25">
      <c r="A69" s="48"/>
      <c r="N69" s="50"/>
    </row>
    <row r="70" spans="1:28" ht="15.6" x14ac:dyDescent="0.25">
      <c r="A70" s="191" t="s">
        <v>2</v>
      </c>
      <c r="B70" s="192"/>
      <c r="C70" s="192"/>
      <c r="D70" s="200" t="s">
        <v>9</v>
      </c>
      <c r="E70" s="200"/>
      <c r="F70" s="200"/>
      <c r="G70" s="192" t="s">
        <v>3</v>
      </c>
      <c r="H70" s="192"/>
      <c r="I70" s="192"/>
      <c r="J70" s="192"/>
      <c r="K70" s="192"/>
      <c r="L70" s="249" t="s">
        <v>47</v>
      </c>
      <c r="M70" s="249"/>
      <c r="N70" s="250"/>
    </row>
    <row r="71" spans="1:28" x14ac:dyDescent="0.25">
      <c r="A71" s="48"/>
      <c r="B71" s="2"/>
      <c r="C71" s="2"/>
      <c r="E71" s="2"/>
      <c r="F71" s="39"/>
      <c r="G71" s="39"/>
      <c r="H71" s="39"/>
      <c r="I71" s="39"/>
      <c r="J71" s="39"/>
      <c r="K71" s="39"/>
      <c r="L71" s="39"/>
      <c r="M71" s="39"/>
      <c r="N71" s="54"/>
    </row>
    <row r="72" spans="1:28" x14ac:dyDescent="0.25">
      <c r="A72" s="51"/>
      <c r="D72" s="110"/>
      <c r="E72" s="90"/>
      <c r="F72" s="110"/>
      <c r="G72" s="110"/>
      <c r="H72" s="110"/>
      <c r="I72" s="110"/>
      <c r="J72" s="91"/>
      <c r="K72" s="110"/>
      <c r="L72" s="110"/>
      <c r="M72" s="110"/>
      <c r="N72" s="53"/>
    </row>
    <row r="73" spans="1:28" x14ac:dyDescent="0.25">
      <c r="A73" s="51"/>
      <c r="D73" s="110"/>
      <c r="E73" s="90"/>
      <c r="F73" s="110"/>
      <c r="G73" s="110"/>
      <c r="H73" s="110"/>
      <c r="I73" s="110"/>
      <c r="J73" s="91"/>
      <c r="K73" s="110"/>
      <c r="L73" s="110"/>
      <c r="M73" s="110"/>
      <c r="N73" s="53"/>
    </row>
    <row r="74" spans="1:28" x14ac:dyDescent="0.25">
      <c r="A74" s="51"/>
      <c r="D74" s="110"/>
      <c r="E74" s="90"/>
      <c r="F74" s="110"/>
      <c r="G74" s="110"/>
      <c r="H74" s="110"/>
      <c r="I74" s="110"/>
      <c r="J74" s="91"/>
      <c r="K74" s="110"/>
      <c r="L74" s="110"/>
      <c r="M74" s="110"/>
      <c r="N74" s="53"/>
    </row>
    <row r="75" spans="1:28" x14ac:dyDescent="0.25">
      <c r="A75" s="51"/>
      <c r="D75" s="110"/>
      <c r="E75" s="90"/>
      <c r="F75" s="110"/>
      <c r="G75" s="110"/>
      <c r="H75" s="110"/>
      <c r="I75" s="110"/>
      <c r="J75" s="91"/>
      <c r="K75" s="110"/>
      <c r="L75" s="110"/>
      <c r="M75" s="110"/>
      <c r="N75" s="53"/>
    </row>
    <row r="76" spans="1:28" ht="14.4" thickBot="1" x14ac:dyDescent="0.3">
      <c r="A76" s="187" t="s">
        <v>35</v>
      </c>
      <c r="B76" s="188"/>
      <c r="C76" s="188"/>
      <c r="D76" s="188" t="str">
        <f>G17</f>
        <v>Мельник А.И. (ВК, Краснодарский край)</v>
      </c>
      <c r="E76" s="188"/>
      <c r="F76" s="188"/>
      <c r="G76" s="188" t="str">
        <f>G18</f>
        <v>Солукова Н.В. (ВК, Краснодарский край)</v>
      </c>
      <c r="H76" s="188"/>
      <c r="I76" s="188"/>
      <c r="J76" s="188"/>
      <c r="K76" s="188"/>
      <c r="L76" s="251" t="str">
        <f>G19</f>
        <v>Ежов В.Н. (ВК, Краснодарский край)</v>
      </c>
      <c r="M76" s="251"/>
      <c r="N76" s="252"/>
    </row>
    <row r="77" spans="1:28" s="19" customFormat="1" ht="14.4" thickTop="1" x14ac:dyDescent="0.25">
      <c r="A77" s="2"/>
      <c r="B77" s="110"/>
      <c r="C77" s="110"/>
      <c r="D77" s="2"/>
      <c r="F77" s="2"/>
      <c r="G77" s="2"/>
      <c r="H77" s="2"/>
      <c r="I77" s="2"/>
      <c r="J77" s="43"/>
      <c r="K77" s="2"/>
      <c r="L77" s="4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</sheetData>
  <mergeCells count="48">
    <mergeCell ref="A6:N6"/>
    <mergeCell ref="A1:N1"/>
    <mergeCell ref="A2:N2"/>
    <mergeCell ref="A3:N3"/>
    <mergeCell ref="A4:N4"/>
    <mergeCell ref="A5:N5"/>
    <mergeCell ref="J21:J22"/>
    <mergeCell ref="K21:K22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6:N16"/>
    <mergeCell ref="H15:N15"/>
    <mergeCell ref="C21:C22"/>
    <mergeCell ref="D21:D22"/>
    <mergeCell ref="E21:E22"/>
    <mergeCell ref="F21:F22"/>
    <mergeCell ref="G21:G22"/>
    <mergeCell ref="A68:D68"/>
    <mergeCell ref="L21:L22"/>
    <mergeCell ref="M21:M22"/>
    <mergeCell ref="N21:N22"/>
    <mergeCell ref="A60:D60"/>
    <mergeCell ref="G60:N60"/>
    <mergeCell ref="A61:D61"/>
    <mergeCell ref="H21:H22"/>
    <mergeCell ref="I21:I22"/>
    <mergeCell ref="A62:D62"/>
    <mergeCell ref="A63:D63"/>
    <mergeCell ref="A64:D64"/>
    <mergeCell ref="A65:D65"/>
    <mergeCell ref="A67:D67"/>
    <mergeCell ref="A21:A22"/>
    <mergeCell ref="B21:B22"/>
    <mergeCell ref="A70:C70"/>
    <mergeCell ref="D70:F70"/>
    <mergeCell ref="G70:K70"/>
    <mergeCell ref="L70:N70"/>
    <mergeCell ref="A76:C76"/>
    <mergeCell ref="D76:F76"/>
    <mergeCell ref="G76:K76"/>
    <mergeCell ref="L76:N7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парная гонка</vt:lpstr>
      <vt:lpstr>командная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2021-07-08T19:50:12Z</cp:lastPrinted>
  <dcterms:created xsi:type="dcterms:W3CDTF">1996-10-08T23:32:33Z</dcterms:created>
  <dcterms:modified xsi:type="dcterms:W3CDTF">2023-05-18T12:12:44Z</dcterms:modified>
</cp:coreProperties>
</file>