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VSM\Desktop\ЧР. ПР 3-8.10.2024\на русбайк\"/>
    </mc:Choice>
  </mc:AlternateContent>
  <bookViews>
    <workbookView xWindow="0" yWindow="0" windowWidth="28800" windowHeight="12315"/>
  </bookViews>
  <sheets>
    <sheet name="выб муж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2" i="1" l="1"/>
  <c r="F62" i="1"/>
  <c r="D62" i="1"/>
  <c r="G54" i="1"/>
  <c r="G53" i="1"/>
  <c r="G52" i="1"/>
  <c r="G51" i="1"/>
  <c r="G50" i="1" s="1"/>
  <c r="G49" i="1" s="1"/>
  <c r="I50" i="1"/>
  <c r="I51" i="1"/>
  <c r="I48" i="1" l="1"/>
  <c r="I52" i="1"/>
  <c r="I49" i="1"/>
  <c r="I53" i="1"/>
  <c r="I54" i="1"/>
</calcChain>
</file>

<file path=xl/sharedStrings.xml><?xml version="1.0" encoding="utf-8"?>
<sst xmlns="http://schemas.openxmlformats.org/spreadsheetml/2006/main" count="139" uniqueCount="82">
  <si>
    <t>Министерство спорта Российской федерации</t>
  </si>
  <si>
    <t>Федерация велосипедного спорта России</t>
  </si>
  <si>
    <t/>
  </si>
  <si>
    <t>ЧЕМПИОНАТ РОССИИ</t>
  </si>
  <si>
    <t>по велосипедному спорту</t>
  </si>
  <si>
    <t>ИТОГОВЫЙ ПРОТОКОЛ</t>
  </si>
  <si>
    <t>трек - гонка с выбыванием</t>
  </si>
  <si>
    <t>МУЖЧИНЫ</t>
  </si>
  <si>
    <t>МЕСТО ПРОВЕДЕНИЯ: г. Санкт-Петербург</t>
  </si>
  <si>
    <t>№ ВРВС: 0080331811Я</t>
  </si>
  <si>
    <t>ДАТА ПРОВЕДЕНИЯ: 6 Октября 2024 года</t>
  </si>
  <si>
    <t>№ ЕКП 2024: 2008780019017470</t>
  </si>
  <si>
    <t>ИНФОРМАЦИЯ О ЖЮРИ И ГСК СОРЕВНОВАНИЙ:</t>
  </si>
  <si>
    <t>ТЕХНИЧЕСКИЕ ДАННЫЕ ТРАССЫ:</t>
  </si>
  <si>
    <t>ТЕХНИЧЕСКИЙ ДЕЛЕГАТ ФВСР:</t>
  </si>
  <si>
    <t xml:space="preserve">НАЗВАНИЕ ТРАССЫ / РЕГ. НОМЕР: велотрек "Локосфинкс" </t>
  </si>
  <si>
    <t>ГЛАВНЫЙ СУДЬЯ:</t>
  </si>
  <si>
    <t>Соловьев Г.Н. (ВК, Санкт-Петербург)</t>
  </si>
  <si>
    <t>ПОКРЫТИЕ ТРЕКА: дерево</t>
  </si>
  <si>
    <t>ГЛАВНЫЙ СЕКРЕТАРЬ:</t>
  </si>
  <si>
    <t>Валова А.С. (ВК, Санкт-Петербург)</t>
  </si>
  <si>
    <t>ДЛИНА ТРЕКА: 250 м</t>
  </si>
  <si>
    <t>СУДЬЯ НА ФИНИШЕ:</t>
  </si>
  <si>
    <t>Михайлова И.Н. (ВК, Санкт-Петербург)</t>
  </si>
  <si>
    <t>ДИСТАНЦИЯ: ДЛИНА КРУГА/КРУГОВ:    0,250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</si>
  <si>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</si>
  <si>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</si>
  <si>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</si>
  <si>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</si>
  <si>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</si>
  <si>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</si>
  <si>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</si>
  <si>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ВЫПОЛНЕНИЕ НТУ ЕВСК</t>
  </si>
  <si>
    <t>ПРИМЕЧАНИЕ</t>
  </si>
  <si>
    <t>МС</t>
  </si>
  <si>
    <t>КМС</t>
  </si>
  <si>
    <t>ПОГОДНЫЕ УСЛОВИЯ</t>
  </si>
  <si>
    <t>СТАТИСТИКА ГОНКИ</t>
  </si>
  <si>
    <t>Температура: +25</t>
  </si>
  <si>
    <t>Субъектов РФ</t>
  </si>
  <si>
    <t>ЗМС</t>
  </si>
  <si>
    <t>Влажность: 65 %</t>
  </si>
  <si>
    <t>Заявлено</t>
  </si>
  <si>
    <t>МСМК</t>
  </si>
  <si>
    <t>Стартовало</t>
  </si>
  <si>
    <t>Финишировало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</si>
  <si>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</si>
  <si>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</si>
  <si>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</si>
  <si>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</si>
  <si>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</si>
  <si>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</si>
  <si>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ТЕХНИЧЕСКИЙ ДЕЛЕГАТ</t>
  </si>
  <si>
    <t>ГЛАВНЫЙ СУДЬЯ</t>
  </si>
  <si>
    <t>ГЛАВНЫЙ СЕКРЕТАРЬ</t>
  </si>
  <si>
    <t>СУДЬЯ НА ФИНИШЕ</t>
  </si>
  <si>
    <t>Савекин Илья</t>
  </si>
  <si>
    <t>Санкт-Петербург</t>
  </si>
  <si>
    <t>Скорняков Григорий</t>
  </si>
  <si>
    <t>Ростовцев Сергей</t>
  </si>
  <si>
    <t>Тульская область</t>
  </si>
  <si>
    <t>Шичкин Влас</t>
  </si>
  <si>
    <t xml:space="preserve">Болдырев Матвей </t>
  </si>
  <si>
    <t>Бугаенко Виктор</t>
  </si>
  <si>
    <t>Игошев Егор</t>
  </si>
  <si>
    <t>Водопьянов Александр</t>
  </si>
  <si>
    <t>Москва</t>
  </si>
  <si>
    <t>Попов Марк</t>
  </si>
  <si>
    <t>Гонов Лев</t>
  </si>
  <si>
    <t>Гончаров Владимир</t>
  </si>
  <si>
    <t>Зараковский Даниил</t>
  </si>
  <si>
    <t>Постарнак Михаил</t>
  </si>
  <si>
    <t>Казаков Даниил</t>
  </si>
  <si>
    <t>Крючков Марк</t>
  </si>
  <si>
    <t>Марямидзе Степан</t>
  </si>
  <si>
    <t>Берсенев Никита</t>
  </si>
  <si>
    <t>Гречишкин Вадим</t>
  </si>
  <si>
    <t>Просандеев Ярослав</t>
  </si>
  <si>
    <t>Новолодский Иван</t>
  </si>
  <si>
    <t>Бедретдинов Фарид</t>
  </si>
  <si>
    <t>Почерняев Николай</t>
  </si>
  <si>
    <t>Майоров Ждан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</si>
</sst>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h:mm:ss.00"/>
    <numFmt numFmtId="165" formatCode="0.000"/>
    <numFmt numFmtId="166" formatCode="mm:ss.000"/>
    <numFmt numFmtId="167" formatCode="yyyy"/>
  </numFmts>
  <fonts count="18" x14ac:knownFonts="1">
    <font>
      <sz val="10"/>
      <name val="Arial Cyr"/>
      <charset val="204"/>
    </font>
    <font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9"/>
      <color indexed="8"/>
      <name val="Arial"/>
      <family val="2"/>
      <charset val="204"/>
    </font>
    <font>
      <sz val="12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11" fillId="0" borderId="0"/>
  </cellStyleXfs>
  <cellXfs count="11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14" fontId="7" fillId="0" borderId="11" xfId="0" applyNumberFormat="1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164" fontId="7" fillId="2" borderId="11" xfId="0" applyNumberFormat="1" applyFont="1" applyFill="1" applyBorder="1" applyAlignment="1">
      <alignment horizontal="center" vertical="center"/>
    </xf>
    <xf numFmtId="0" fontId="8" fillId="0" borderId="12" xfId="0" applyFont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14" fontId="7" fillId="0" borderId="8" xfId="0" applyNumberFormat="1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164" fontId="7" fillId="2" borderId="8" xfId="0" applyNumberFormat="1" applyFont="1" applyFill="1" applyBorder="1" applyAlignment="1">
      <alignment horizontal="center" vertical="center"/>
    </xf>
    <xf numFmtId="0" fontId="8" fillId="0" borderId="9" xfId="0" applyFont="1" applyBorder="1" applyAlignment="1">
      <alignment horizontal="right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164" fontId="6" fillId="3" borderId="16" xfId="0" applyNumberFormat="1" applyFont="1" applyFill="1" applyBorder="1" applyAlignment="1">
      <alignment horizontal="center" vertical="center"/>
    </xf>
    <xf numFmtId="164" fontId="6" fillId="3" borderId="17" xfId="0" applyNumberFormat="1" applyFont="1" applyFill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7" fillId="0" borderId="14" xfId="0" applyFont="1" applyBorder="1" applyAlignment="1">
      <alignment horizontal="right" vertical="center"/>
    </xf>
    <xf numFmtId="164" fontId="9" fillId="0" borderId="16" xfId="0" applyNumberFormat="1" applyFont="1" applyBorder="1" applyAlignment="1">
      <alignment horizontal="left" vertical="center" wrapText="1"/>
    </xf>
    <xf numFmtId="164" fontId="9" fillId="0" borderId="17" xfId="0" applyNumberFormat="1" applyFont="1" applyBorder="1" applyAlignment="1">
      <alignment horizontal="left" vertical="center" wrapText="1"/>
    </xf>
    <xf numFmtId="14" fontId="2" fillId="0" borderId="14" xfId="0" applyNumberFormat="1" applyFont="1" applyBorder="1" applyAlignment="1">
      <alignment vertical="center"/>
    </xf>
    <xf numFmtId="0" fontId="2" fillId="0" borderId="14" xfId="0" applyFont="1" applyBorder="1" applyAlignment="1">
      <alignment horizontal="right" vertical="center"/>
    </xf>
    <xf numFmtId="164" fontId="9" fillId="0" borderId="16" xfId="0" applyNumberFormat="1" applyFont="1" applyBorder="1" applyAlignment="1">
      <alignment horizontal="left" vertical="center"/>
    </xf>
    <xf numFmtId="164" fontId="9" fillId="0" borderId="17" xfId="0" applyNumberFormat="1" applyFont="1" applyBorder="1" applyAlignment="1">
      <alignment horizontal="left" vertical="center"/>
    </xf>
    <xf numFmtId="0" fontId="6" fillId="0" borderId="18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14" fontId="2" fillId="0" borderId="19" xfId="0" applyNumberFormat="1" applyFont="1" applyBorder="1" applyAlignment="1">
      <alignment vertical="center"/>
    </xf>
    <xf numFmtId="164" fontId="9" fillId="0" borderId="20" xfId="0" applyNumberFormat="1" applyFont="1" applyBorder="1" applyAlignment="1">
      <alignment horizontal="left" vertical="center"/>
    </xf>
    <xf numFmtId="165" fontId="9" fillId="0" borderId="21" xfId="0" applyNumberFormat="1" applyFont="1" applyBorder="1" applyAlignment="1">
      <alignment horizontal="left"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14" fontId="2" fillId="0" borderId="23" xfId="0" applyNumberFormat="1" applyFont="1" applyBorder="1" applyAlignment="1">
      <alignment vertical="center"/>
    </xf>
    <xf numFmtId="164" fontId="2" fillId="0" borderId="23" xfId="0" applyNumberFormat="1" applyFont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25" xfId="1" applyFont="1" applyFill="1" applyBorder="1" applyAlignment="1">
      <alignment horizontal="center" vertical="center" wrapText="1"/>
    </xf>
    <xf numFmtId="14" fontId="10" fillId="3" borderId="25" xfId="1" applyNumberFormat="1" applyFont="1" applyFill="1" applyBorder="1" applyAlignment="1">
      <alignment horizontal="center" vertical="center" wrapText="1"/>
    </xf>
    <xf numFmtId="0" fontId="10" fillId="3" borderId="25" xfId="0" applyFont="1" applyFill="1" applyBorder="1" applyAlignment="1">
      <alignment horizontal="center" vertical="center" wrapText="1"/>
    </xf>
    <xf numFmtId="0" fontId="10" fillId="3" borderId="26" xfId="0" applyFont="1" applyFill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8" xfId="0" applyFont="1" applyBorder="1" applyAlignment="1">
      <alignment horizontal="left" vertical="center"/>
    </xf>
    <xf numFmtId="14" fontId="13" fillId="0" borderId="28" xfId="0" applyNumberFormat="1" applyFont="1" applyBorder="1" applyAlignment="1">
      <alignment horizontal="center" vertical="center"/>
    </xf>
    <xf numFmtId="166" fontId="12" fillId="0" borderId="28" xfId="0" applyNumberFormat="1" applyFont="1" applyBorder="1" applyAlignment="1">
      <alignment horizontal="center" vertical="center"/>
    </xf>
    <xf numFmtId="49" fontId="12" fillId="0" borderId="29" xfId="0" applyNumberFormat="1" applyFont="1" applyBorder="1" applyAlignment="1">
      <alignment horizontal="center" vertical="center"/>
    </xf>
    <xf numFmtId="166" fontId="12" fillId="0" borderId="29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/>
    </xf>
    <xf numFmtId="0" fontId="15" fillId="0" borderId="3" xfId="2" applyFont="1" applyBorder="1" applyAlignment="1">
      <alignment vertical="center" wrapText="1"/>
    </xf>
    <xf numFmtId="14" fontId="14" fillId="0" borderId="3" xfId="0" applyNumberFormat="1" applyFont="1" applyBorder="1" applyAlignment="1">
      <alignment horizontal="center" vertical="center" wrapText="1"/>
    </xf>
    <xf numFmtId="167" fontId="14" fillId="0" borderId="3" xfId="0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164" fontId="14" fillId="0" borderId="3" xfId="0" applyNumberFormat="1" applyFont="1" applyBorder="1" applyAlignment="1">
      <alignment horizontal="center" vertical="center" wrapText="1"/>
    </xf>
    <xf numFmtId="0" fontId="6" fillId="3" borderId="30" xfId="0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vertical="center"/>
    </xf>
    <xf numFmtId="0" fontId="6" fillId="3" borderId="32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49" fontId="2" fillId="0" borderId="14" xfId="0" applyNumberFormat="1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49" fontId="2" fillId="0" borderId="16" xfId="0" applyNumberFormat="1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9" fontId="2" fillId="0" borderId="14" xfId="0" applyNumberFormat="1" applyFont="1" applyBorder="1" applyAlignment="1">
      <alignment horizontal="left" vertical="center"/>
    </xf>
    <xf numFmtId="49" fontId="2" fillId="0" borderId="28" xfId="0" applyNumberFormat="1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vertical="center"/>
    </xf>
    <xf numFmtId="2" fontId="2" fillId="0" borderId="16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4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/>
    </xf>
    <xf numFmtId="0" fontId="17" fillId="0" borderId="21" xfId="0" applyFont="1" applyBorder="1" applyAlignment="1">
      <alignment horizontal="center"/>
    </xf>
  </cellXfs>
  <cellStyles count="3">
    <cellStyle name="Обычный" xfId="0" builtinId="0"/>
    <cellStyle name="Обычный_ID4938_RS_1" xfId="2"/>
    <cellStyle name="Обычный_Стартовый протокол Смирнов_20101106_Results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104775</xdr:rowOff>
    </xdr:from>
    <xdr:to>
      <xdr:col>2</xdr:col>
      <xdr:colOff>809625</xdr:colOff>
      <xdr:row>5</xdr:row>
      <xdr:rowOff>228600</xdr:rowOff>
    </xdr:to>
    <xdr:pic>
      <xdr:nvPicPr>
        <xdr:cNvPr id="2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04775"/>
          <a:ext cx="18288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104775</xdr:colOff>
      <xdr:row>0</xdr:row>
      <xdr:rowOff>66675</xdr:rowOff>
    </xdr:from>
    <xdr:to>
      <xdr:col>8</xdr:col>
      <xdr:colOff>989608</xdr:colOff>
      <xdr:row>5</xdr:row>
      <xdr:rowOff>228600</xdr:rowOff>
    </xdr:to>
    <xdr:pic>
      <xdr:nvPicPr>
        <xdr:cNvPr id="3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15425" y="66675"/>
          <a:ext cx="884833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742950</xdr:colOff>
      <xdr:row>55</xdr:row>
      <xdr:rowOff>38100</xdr:rowOff>
    </xdr:from>
    <xdr:to>
      <xdr:col>8</xdr:col>
      <xdr:colOff>885825</xdr:colOff>
      <xdr:row>61</xdr:row>
      <xdr:rowOff>57150</xdr:rowOff>
    </xdr:to>
    <xdr:pic>
      <xdr:nvPicPr>
        <xdr:cNvPr id="4" name="Рисунок 5" descr="михайлова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82025" y="12839700"/>
          <a:ext cx="131445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47625</xdr:colOff>
      <xdr:row>56</xdr:row>
      <xdr:rowOff>142875</xdr:rowOff>
    </xdr:from>
    <xdr:to>
      <xdr:col>6</xdr:col>
      <xdr:colOff>828675</xdr:colOff>
      <xdr:row>60</xdr:row>
      <xdr:rowOff>114300</xdr:rowOff>
    </xdr:to>
    <xdr:pic>
      <xdr:nvPicPr>
        <xdr:cNvPr id="5" name="Рисунок 4" descr="C:\Users\Judge\Downloads\радчук настя подпись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2650" y="13106400"/>
          <a:ext cx="7810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571500</xdr:colOff>
      <xdr:row>55</xdr:row>
      <xdr:rowOff>123825</xdr:rowOff>
    </xdr:from>
    <xdr:to>
      <xdr:col>4</xdr:col>
      <xdr:colOff>390525</xdr:colOff>
      <xdr:row>61</xdr:row>
      <xdr:rowOff>95250</xdr:rowOff>
    </xdr:to>
    <xdr:pic>
      <xdr:nvPicPr>
        <xdr:cNvPr id="6" name="Рисунок 1" descr="Соловьев Г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12925425"/>
          <a:ext cx="179070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tabSelected="1" topLeftCell="A7" zoomScaleNormal="100" workbookViewId="0">
      <selection activeCell="L27" sqref="L27"/>
    </sheetView>
  </sheetViews>
  <sheetFormatPr defaultRowHeight="12.75" x14ac:dyDescent="0.2"/>
  <cols>
    <col min="3" max="3" width="14" customWidth="1"/>
    <col min="4" max="4" width="29.5703125" customWidth="1"/>
    <col min="5" max="5" width="15" customWidth="1"/>
    <col min="6" max="6" width="11.85546875" customWidth="1"/>
    <col min="7" max="7" width="28.85546875" customWidth="1"/>
    <col min="8" max="8" width="17.5703125" customWidth="1"/>
    <col min="9" max="9" width="22.5703125" customWidth="1"/>
  </cols>
  <sheetData>
    <row r="1" spans="1:9" ht="21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21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ht="4.5" customHeight="1" x14ac:dyDescent="0.2">
      <c r="A3" s="1"/>
      <c r="B3" s="1"/>
      <c r="C3" s="1"/>
      <c r="D3" s="1"/>
      <c r="E3" s="1"/>
      <c r="F3" s="1"/>
      <c r="G3" s="1"/>
      <c r="H3" s="1"/>
      <c r="I3" s="1"/>
    </row>
    <row r="4" spans="1:9" ht="4.5" customHeight="1" x14ac:dyDescent="0.2">
      <c r="A4" s="1"/>
      <c r="B4" s="1"/>
      <c r="C4" s="1"/>
      <c r="D4" s="1"/>
      <c r="E4" s="1"/>
      <c r="F4" s="1"/>
      <c r="G4" s="1"/>
      <c r="H4" s="1"/>
      <c r="I4" s="1"/>
    </row>
    <row r="5" spans="1:9" ht="4.5" customHeight="1" x14ac:dyDescent="0.2">
      <c r="A5" s="2" t="s">
        <v>2</v>
      </c>
      <c r="B5" s="2"/>
      <c r="C5" s="2"/>
      <c r="D5" s="2"/>
      <c r="E5" s="2"/>
      <c r="F5" s="2"/>
      <c r="G5" s="2"/>
      <c r="H5" s="2"/>
      <c r="I5" s="2"/>
    </row>
    <row r="6" spans="1:9" ht="26.25" x14ac:dyDescent="0.2">
      <c r="A6" s="3" t="s">
        <v>3</v>
      </c>
      <c r="B6" s="3"/>
      <c r="C6" s="3"/>
      <c r="D6" s="3"/>
      <c r="E6" s="3"/>
      <c r="F6" s="3"/>
      <c r="G6" s="3"/>
      <c r="H6" s="3"/>
      <c r="I6" s="3"/>
    </row>
    <row r="7" spans="1:9" ht="26.25" x14ac:dyDescent="0.2">
      <c r="A7" s="3" t="s">
        <v>4</v>
      </c>
      <c r="B7" s="3"/>
      <c r="C7" s="3"/>
      <c r="D7" s="3"/>
      <c r="E7" s="3"/>
      <c r="F7" s="3"/>
      <c r="G7" s="3"/>
      <c r="H7" s="3"/>
      <c r="I7" s="3"/>
    </row>
    <row r="8" spans="1:9" ht="7.5" customHeight="1" thickBot="1" x14ac:dyDescent="0.25">
      <c r="A8" s="4"/>
      <c r="B8" s="4"/>
      <c r="C8" s="4"/>
      <c r="D8" s="4"/>
      <c r="E8" s="4"/>
      <c r="F8" s="4"/>
      <c r="G8" s="4"/>
      <c r="H8" s="4"/>
      <c r="I8" s="4"/>
    </row>
    <row r="9" spans="1:9" ht="19.5" thickTop="1" x14ac:dyDescent="0.2">
      <c r="A9" s="5" t="s">
        <v>5</v>
      </c>
      <c r="B9" s="6"/>
      <c r="C9" s="6"/>
      <c r="D9" s="6"/>
      <c r="E9" s="6"/>
      <c r="F9" s="6"/>
      <c r="G9" s="6"/>
      <c r="H9" s="6"/>
      <c r="I9" s="7"/>
    </row>
    <row r="10" spans="1:9" ht="18.75" x14ac:dyDescent="0.2">
      <c r="A10" s="8" t="s">
        <v>6</v>
      </c>
      <c r="B10" s="9"/>
      <c r="C10" s="9"/>
      <c r="D10" s="9"/>
      <c r="E10" s="9"/>
      <c r="F10" s="9"/>
      <c r="G10" s="9"/>
      <c r="H10" s="9"/>
      <c r="I10" s="10"/>
    </row>
    <row r="11" spans="1:9" ht="18.75" x14ac:dyDescent="0.2">
      <c r="A11" s="11" t="s">
        <v>7</v>
      </c>
      <c r="B11" s="12"/>
      <c r="C11" s="12"/>
      <c r="D11" s="12"/>
      <c r="E11" s="12"/>
      <c r="F11" s="12"/>
      <c r="G11" s="12"/>
      <c r="H11" s="12"/>
      <c r="I11" s="13"/>
    </row>
    <row r="12" spans="1:9" ht="18.75" x14ac:dyDescent="0.2">
      <c r="A12" s="14"/>
      <c r="B12" s="15"/>
      <c r="C12" s="15"/>
      <c r="D12" s="15"/>
      <c r="E12" s="15"/>
      <c r="F12" s="15"/>
      <c r="G12" s="15"/>
      <c r="H12" s="15"/>
      <c r="I12" s="16"/>
    </row>
    <row r="13" spans="1:9" ht="15.75" x14ac:dyDescent="0.2">
      <c r="A13" s="17" t="s">
        <v>8</v>
      </c>
      <c r="B13" s="18"/>
      <c r="C13" s="18"/>
      <c r="D13" s="18"/>
      <c r="E13" s="19"/>
      <c r="F13" s="20"/>
      <c r="G13" s="21"/>
      <c r="H13" s="22"/>
      <c r="I13" s="23" t="s">
        <v>9</v>
      </c>
    </row>
    <row r="14" spans="1:9" ht="15.75" x14ac:dyDescent="0.2">
      <c r="A14" s="24" t="s">
        <v>10</v>
      </c>
      <c r="B14" s="25"/>
      <c r="C14" s="25"/>
      <c r="D14" s="25"/>
      <c r="E14" s="26"/>
      <c r="F14" s="27"/>
      <c r="G14" s="28"/>
      <c r="H14" s="29"/>
      <c r="I14" s="30" t="s">
        <v>11</v>
      </c>
    </row>
    <row r="15" spans="1:9" ht="15" x14ac:dyDescent="0.2">
      <c r="A15" s="31" t="s">
        <v>12</v>
      </c>
      <c r="B15" s="32"/>
      <c r="C15" s="32"/>
      <c r="D15" s="32"/>
      <c r="E15" s="32"/>
      <c r="F15" s="32"/>
      <c r="G15" s="33"/>
      <c r="H15" s="34" t="s">
        <v>13</v>
      </c>
      <c r="I15" s="35"/>
    </row>
    <row r="16" spans="1:9" ht="15" x14ac:dyDescent="0.2">
      <c r="A16" s="36" t="s">
        <v>14</v>
      </c>
      <c r="B16" s="37"/>
      <c r="C16" s="37"/>
      <c r="D16" s="38"/>
      <c r="E16" s="39" t="s">
        <v>2</v>
      </c>
      <c r="F16" s="38"/>
      <c r="G16" s="39"/>
      <c r="H16" s="40" t="s">
        <v>15</v>
      </c>
      <c r="I16" s="41"/>
    </row>
    <row r="17" spans="1:9" ht="15" x14ac:dyDescent="0.2">
      <c r="A17" s="36" t="s">
        <v>16</v>
      </c>
      <c r="B17" s="37"/>
      <c r="C17" s="37"/>
      <c r="D17" s="39"/>
      <c r="E17" s="42"/>
      <c r="F17" s="38"/>
      <c r="G17" s="43" t="s">
        <v>17</v>
      </c>
      <c r="H17" s="44" t="s">
        <v>18</v>
      </c>
      <c r="I17" s="45"/>
    </row>
    <row r="18" spans="1:9" ht="15" x14ac:dyDescent="0.2">
      <c r="A18" s="36" t="s">
        <v>19</v>
      </c>
      <c r="B18" s="37"/>
      <c r="C18" s="37"/>
      <c r="D18" s="39"/>
      <c r="E18" s="42"/>
      <c r="F18" s="38"/>
      <c r="G18" s="43" t="s">
        <v>20</v>
      </c>
      <c r="H18" s="44" t="s">
        <v>21</v>
      </c>
      <c r="I18" s="45"/>
    </row>
    <row r="19" spans="1:9" ht="15.75" thickBot="1" x14ac:dyDescent="0.25">
      <c r="A19" s="46" t="s">
        <v>22</v>
      </c>
      <c r="B19" s="47"/>
      <c r="C19" s="47"/>
      <c r="D19" s="48"/>
      <c r="E19" s="49"/>
      <c r="F19" s="48"/>
      <c r="G19" s="43" t="s">
        <v>23</v>
      </c>
      <c r="H19" s="50" t="s">
        <v>24</v>
      </c>
      <c r="I19" s="51"/>
    </row>
    <row r="20" spans="1:9" ht="14.25" thickTop="1" thickBot="1" x14ac:dyDescent="0.25">
      <c r="A20" s="52"/>
      <c r="B20" s="53"/>
      <c r="C20" s="53"/>
      <c r="D20" s="54"/>
      <c r="E20" s="55"/>
      <c r="F20" s="54"/>
      <c r="G20" s="54"/>
      <c r="H20" s="56"/>
      <c r="I20" s="56"/>
    </row>
    <row r="21" spans="1:9" ht="26.25" thickTop="1" x14ac:dyDescent="0.2">
      <c r="A21" s="57" t="s">
        <v>25</v>
      </c>
      <c r="B21" s="58" t="s">
        <v>26</v>
      </c>
      <c r="C21" s="58" t="s">
        <v>27</v>
      </c>
      <c r="D21" s="58" t="s">
        <v>28</v>
      </c>
      <c r="E21" s="59" t="s">
        <v>29</v>
      </c>
      <c r="F21" s="58" t="s">
        <v>30</v>
      </c>
      <c r="G21" s="58" t="s">
        <v>31</v>
      </c>
      <c r="H21" s="60" t="s">
        <v>32</v>
      </c>
      <c r="I21" s="61" t="s">
        <v>33</v>
      </c>
    </row>
    <row r="22" spans="1:9" ht="23.25" customHeight="1" x14ac:dyDescent="0.2">
      <c r="A22" s="62">
        <v>1</v>
      </c>
      <c r="B22" s="63">
        <v>14</v>
      </c>
      <c r="C22" s="64">
        <v>10090936672</v>
      </c>
      <c r="D22" s="65" t="s">
        <v>56</v>
      </c>
      <c r="E22" s="66">
        <v>38489</v>
      </c>
      <c r="F22" s="66" t="s">
        <v>34</v>
      </c>
      <c r="G22" s="66" t="s">
        <v>57</v>
      </c>
      <c r="H22" s="67" t="s">
        <v>34</v>
      </c>
      <c r="I22" s="68"/>
    </row>
    <row r="23" spans="1:9" ht="23.25" customHeight="1" x14ac:dyDescent="0.2">
      <c r="A23" s="62">
        <v>2</v>
      </c>
      <c r="B23" s="63">
        <v>7</v>
      </c>
      <c r="C23" s="64">
        <v>10065490441</v>
      </c>
      <c r="D23" s="65" t="s">
        <v>58</v>
      </c>
      <c r="E23" s="66">
        <v>38304</v>
      </c>
      <c r="F23" s="66" t="s">
        <v>43</v>
      </c>
      <c r="G23" s="66" t="s">
        <v>57</v>
      </c>
      <c r="H23" s="67" t="s">
        <v>34</v>
      </c>
      <c r="I23" s="68"/>
    </row>
    <row r="24" spans="1:9" ht="23.25" customHeight="1" x14ac:dyDescent="0.2">
      <c r="A24" s="62">
        <v>3</v>
      </c>
      <c r="B24" s="63">
        <v>135</v>
      </c>
      <c r="C24" s="64">
        <v>10009737568</v>
      </c>
      <c r="D24" s="65" t="s">
        <v>59</v>
      </c>
      <c r="E24" s="66">
        <v>35583</v>
      </c>
      <c r="F24" s="66" t="s">
        <v>43</v>
      </c>
      <c r="G24" s="66" t="s">
        <v>60</v>
      </c>
      <c r="H24" s="67" t="s">
        <v>34</v>
      </c>
      <c r="I24" s="68"/>
    </row>
    <row r="25" spans="1:9" ht="23.25" customHeight="1" x14ac:dyDescent="0.2">
      <c r="A25" s="62">
        <v>4</v>
      </c>
      <c r="B25" s="63">
        <v>6</v>
      </c>
      <c r="C25" s="64">
        <v>10036018912</v>
      </c>
      <c r="D25" s="65" t="s">
        <v>61</v>
      </c>
      <c r="E25" s="66">
        <v>37281</v>
      </c>
      <c r="F25" s="66" t="s">
        <v>43</v>
      </c>
      <c r="G25" s="66" t="s">
        <v>57</v>
      </c>
      <c r="H25" s="67" t="s">
        <v>34</v>
      </c>
      <c r="I25" s="68"/>
    </row>
    <row r="26" spans="1:9" ht="23.25" customHeight="1" x14ac:dyDescent="0.2">
      <c r="A26" s="62">
        <v>5</v>
      </c>
      <c r="B26" s="63">
        <v>20</v>
      </c>
      <c r="C26" s="64">
        <v>10114021561</v>
      </c>
      <c r="D26" s="65" t="s">
        <v>62</v>
      </c>
      <c r="E26" s="66">
        <v>39320</v>
      </c>
      <c r="F26" s="66" t="s">
        <v>35</v>
      </c>
      <c r="G26" s="66" t="s">
        <v>57</v>
      </c>
      <c r="H26" s="67" t="s">
        <v>34</v>
      </c>
      <c r="I26" s="68"/>
    </row>
    <row r="27" spans="1:9" ht="23.25" customHeight="1" x14ac:dyDescent="0.2">
      <c r="A27" s="62">
        <v>6</v>
      </c>
      <c r="B27" s="63">
        <v>8</v>
      </c>
      <c r="C27" s="64">
        <v>10075644826</v>
      </c>
      <c r="D27" s="65" t="s">
        <v>63</v>
      </c>
      <c r="E27" s="66">
        <v>38042</v>
      </c>
      <c r="F27" s="66" t="s">
        <v>43</v>
      </c>
      <c r="G27" s="66" t="s">
        <v>57</v>
      </c>
      <c r="H27" s="67" t="s">
        <v>34</v>
      </c>
      <c r="I27" s="68"/>
    </row>
    <row r="28" spans="1:9" ht="23.25" customHeight="1" x14ac:dyDescent="0.2">
      <c r="A28" s="62">
        <v>7</v>
      </c>
      <c r="B28" s="63">
        <v>4</v>
      </c>
      <c r="C28" s="64">
        <v>10036092771</v>
      </c>
      <c r="D28" s="65" t="s">
        <v>64</v>
      </c>
      <c r="E28" s="66">
        <v>37439</v>
      </c>
      <c r="F28" s="66" t="s">
        <v>43</v>
      </c>
      <c r="G28" s="66" t="s">
        <v>57</v>
      </c>
      <c r="H28" s="67" t="s">
        <v>35</v>
      </c>
      <c r="I28" s="68"/>
    </row>
    <row r="29" spans="1:9" ht="23.25" customHeight="1" x14ac:dyDescent="0.2">
      <c r="A29" s="62">
        <v>8</v>
      </c>
      <c r="B29" s="63">
        <v>93</v>
      </c>
      <c r="C29" s="64">
        <v>10101780565</v>
      </c>
      <c r="D29" s="65" t="s">
        <v>65</v>
      </c>
      <c r="E29" s="66">
        <v>38579</v>
      </c>
      <c r="F29" s="66" t="s">
        <v>35</v>
      </c>
      <c r="G29" s="66" t="s">
        <v>66</v>
      </c>
      <c r="H29" s="67" t="s">
        <v>35</v>
      </c>
      <c r="I29" s="68"/>
    </row>
    <row r="30" spans="1:9" ht="23.25" customHeight="1" x14ac:dyDescent="0.2">
      <c r="A30" s="62">
        <v>9</v>
      </c>
      <c r="B30" s="63">
        <v>19</v>
      </c>
      <c r="C30" s="64">
        <v>10111625257</v>
      </c>
      <c r="D30" s="65" t="s">
        <v>67</v>
      </c>
      <c r="E30" s="66">
        <v>39219</v>
      </c>
      <c r="F30" s="66" t="s">
        <v>35</v>
      </c>
      <c r="G30" s="66" t="s">
        <v>57</v>
      </c>
      <c r="H30" s="67" t="s">
        <v>35</v>
      </c>
      <c r="I30" s="68"/>
    </row>
    <row r="31" spans="1:9" ht="23.25" customHeight="1" x14ac:dyDescent="0.2">
      <c r="A31" s="62">
        <v>10</v>
      </c>
      <c r="B31" s="63">
        <v>2</v>
      </c>
      <c r="C31" s="64">
        <v>10023524100</v>
      </c>
      <c r="D31" s="65" t="s">
        <v>68</v>
      </c>
      <c r="E31" s="66">
        <v>36531</v>
      </c>
      <c r="F31" s="66" t="s">
        <v>43</v>
      </c>
      <c r="G31" s="66" t="s">
        <v>57</v>
      </c>
      <c r="H31" s="67" t="s">
        <v>35</v>
      </c>
      <c r="I31" s="68"/>
    </row>
    <row r="32" spans="1:9" ht="23.25" customHeight="1" x14ac:dyDescent="0.2">
      <c r="A32" s="62">
        <v>11</v>
      </c>
      <c r="B32" s="63">
        <v>15</v>
      </c>
      <c r="C32" s="64">
        <v>10079259993</v>
      </c>
      <c r="D32" s="65" t="s">
        <v>69</v>
      </c>
      <c r="E32" s="66">
        <v>38576</v>
      </c>
      <c r="F32" s="66" t="s">
        <v>34</v>
      </c>
      <c r="G32" s="66" t="s">
        <v>57</v>
      </c>
      <c r="H32" s="67" t="s">
        <v>35</v>
      </c>
      <c r="I32" s="68"/>
    </row>
    <row r="33" spans="1:9" ht="23.25" customHeight="1" x14ac:dyDescent="0.2">
      <c r="A33" s="62">
        <v>12</v>
      </c>
      <c r="B33" s="63">
        <v>9</v>
      </c>
      <c r="C33" s="64">
        <v>10065490643</v>
      </c>
      <c r="D33" s="65" t="s">
        <v>70</v>
      </c>
      <c r="E33" s="66">
        <v>38183</v>
      </c>
      <c r="F33" s="66" t="s">
        <v>43</v>
      </c>
      <c r="G33" s="66" t="s">
        <v>57</v>
      </c>
      <c r="H33" s="67" t="s">
        <v>35</v>
      </c>
      <c r="I33" s="68"/>
    </row>
    <row r="34" spans="1:9" ht="23.25" customHeight="1" x14ac:dyDescent="0.2">
      <c r="A34" s="62">
        <v>13</v>
      </c>
      <c r="B34" s="63">
        <v>12</v>
      </c>
      <c r="C34" s="64">
        <v>10090937177</v>
      </c>
      <c r="D34" s="65" t="s">
        <v>71</v>
      </c>
      <c r="E34" s="66">
        <v>38212</v>
      </c>
      <c r="F34" s="66" t="s">
        <v>43</v>
      </c>
      <c r="G34" s="66" t="s">
        <v>57</v>
      </c>
      <c r="H34" s="67"/>
      <c r="I34" s="68"/>
    </row>
    <row r="35" spans="1:9" ht="23.25" customHeight="1" x14ac:dyDescent="0.2">
      <c r="A35" s="62">
        <v>14</v>
      </c>
      <c r="B35" s="63">
        <v>16</v>
      </c>
      <c r="C35" s="64">
        <v>10097338672</v>
      </c>
      <c r="D35" s="65" t="s">
        <v>72</v>
      </c>
      <c r="E35" s="66">
        <v>38360</v>
      </c>
      <c r="F35" s="66" t="s">
        <v>34</v>
      </c>
      <c r="G35" s="66" t="s">
        <v>57</v>
      </c>
      <c r="H35" s="67"/>
      <c r="I35" s="68"/>
    </row>
    <row r="36" spans="1:9" ht="23.25" customHeight="1" x14ac:dyDescent="0.2">
      <c r="A36" s="62">
        <v>15</v>
      </c>
      <c r="B36" s="63">
        <v>11</v>
      </c>
      <c r="C36" s="64">
        <v>10065490946</v>
      </c>
      <c r="D36" s="65" t="s">
        <v>73</v>
      </c>
      <c r="E36" s="66">
        <v>37676</v>
      </c>
      <c r="F36" s="66" t="s">
        <v>43</v>
      </c>
      <c r="G36" s="66" t="s">
        <v>57</v>
      </c>
      <c r="H36" s="67"/>
      <c r="I36" s="68"/>
    </row>
    <row r="37" spans="1:9" ht="23.25" customHeight="1" x14ac:dyDescent="0.2">
      <c r="A37" s="62">
        <v>16</v>
      </c>
      <c r="B37" s="63">
        <v>138</v>
      </c>
      <c r="C37" s="64">
        <v>10093556278</v>
      </c>
      <c r="D37" s="65" t="s">
        <v>74</v>
      </c>
      <c r="E37" s="66">
        <v>38503</v>
      </c>
      <c r="F37" s="66" t="s">
        <v>34</v>
      </c>
      <c r="G37" s="66" t="s">
        <v>60</v>
      </c>
      <c r="H37" s="67"/>
      <c r="I37" s="68"/>
    </row>
    <row r="38" spans="1:9" ht="23.25" customHeight="1" x14ac:dyDescent="0.2">
      <c r="A38" s="62">
        <v>17</v>
      </c>
      <c r="B38" s="63">
        <v>1</v>
      </c>
      <c r="C38" s="64">
        <v>10034952922</v>
      </c>
      <c r="D38" s="65" t="s">
        <v>75</v>
      </c>
      <c r="E38" s="66">
        <v>36610</v>
      </c>
      <c r="F38" s="66" t="s">
        <v>43</v>
      </c>
      <c r="G38" s="66" t="s">
        <v>57</v>
      </c>
      <c r="H38" s="67"/>
      <c r="I38" s="68"/>
    </row>
    <row r="39" spans="1:9" ht="23.25" customHeight="1" x14ac:dyDescent="0.2">
      <c r="A39" s="62">
        <v>18</v>
      </c>
      <c r="B39" s="63">
        <v>18</v>
      </c>
      <c r="C39" s="64">
        <v>10120261186</v>
      </c>
      <c r="D39" s="65" t="s">
        <v>76</v>
      </c>
      <c r="E39" s="66">
        <v>39274</v>
      </c>
      <c r="F39" s="66" t="s">
        <v>34</v>
      </c>
      <c r="G39" s="66" t="s">
        <v>57</v>
      </c>
      <c r="H39" s="67"/>
      <c r="I39" s="68"/>
    </row>
    <row r="40" spans="1:9" ht="6" customHeight="1" x14ac:dyDescent="0.2">
      <c r="A40" s="62"/>
      <c r="B40" s="63"/>
      <c r="C40" s="64"/>
      <c r="D40" s="65"/>
      <c r="E40" s="66"/>
      <c r="F40" s="66"/>
      <c r="G40" s="66"/>
      <c r="H40" s="67"/>
      <c r="I40" s="68"/>
    </row>
    <row r="41" spans="1:9" ht="23.25" customHeight="1" x14ac:dyDescent="0.2">
      <c r="A41" s="62">
        <v>19</v>
      </c>
      <c r="B41" s="63">
        <v>17</v>
      </c>
      <c r="C41" s="64">
        <v>10120261287</v>
      </c>
      <c r="D41" s="65" t="s">
        <v>77</v>
      </c>
      <c r="E41" s="66">
        <v>39151</v>
      </c>
      <c r="F41" s="66" t="s">
        <v>34</v>
      </c>
      <c r="G41" s="66" t="s">
        <v>57</v>
      </c>
      <c r="H41" s="67"/>
      <c r="I41" s="68"/>
    </row>
    <row r="42" spans="1:9" ht="23.25" customHeight="1" x14ac:dyDescent="0.2">
      <c r="A42" s="62">
        <v>19</v>
      </c>
      <c r="B42" s="63">
        <v>3</v>
      </c>
      <c r="C42" s="64">
        <v>10036018811</v>
      </c>
      <c r="D42" s="65" t="s">
        <v>78</v>
      </c>
      <c r="E42" s="66">
        <v>37411</v>
      </c>
      <c r="F42" s="66" t="s">
        <v>43</v>
      </c>
      <c r="G42" s="66" t="s">
        <v>57</v>
      </c>
      <c r="H42" s="67"/>
      <c r="I42" s="68"/>
    </row>
    <row r="43" spans="1:9" ht="23.25" customHeight="1" x14ac:dyDescent="0.2">
      <c r="A43" s="62">
        <v>19</v>
      </c>
      <c r="B43" s="63">
        <v>92</v>
      </c>
      <c r="C43" s="64">
        <v>10112339623</v>
      </c>
      <c r="D43" s="65" t="s">
        <v>79</v>
      </c>
      <c r="E43" s="66">
        <v>38707</v>
      </c>
      <c r="F43" s="66" t="s">
        <v>35</v>
      </c>
      <c r="G43" s="66" t="s">
        <v>66</v>
      </c>
      <c r="H43" s="67"/>
      <c r="I43" s="68"/>
    </row>
    <row r="44" spans="1:9" ht="23.25" customHeight="1" x14ac:dyDescent="0.2">
      <c r="A44" s="62">
        <v>19</v>
      </c>
      <c r="B44" s="63">
        <v>136</v>
      </c>
      <c r="C44" s="64">
        <v>10095011985</v>
      </c>
      <c r="D44" s="65" t="s">
        <v>80</v>
      </c>
      <c r="E44" s="66">
        <v>38515</v>
      </c>
      <c r="F44" s="66" t="s">
        <v>34</v>
      </c>
      <c r="G44" s="66" t="s">
        <v>60</v>
      </c>
      <c r="H44" s="67"/>
      <c r="I44" s="69"/>
    </row>
    <row r="45" spans="1:9" ht="23.25" customHeight="1" thickBot="1" x14ac:dyDescent="0.25">
      <c r="A45" s="62">
        <v>19</v>
      </c>
      <c r="B45" s="63">
        <v>139</v>
      </c>
      <c r="C45" s="64">
        <v>10093990253</v>
      </c>
      <c r="D45" s="65" t="s">
        <v>81</v>
      </c>
      <c r="E45" s="66">
        <v>38453</v>
      </c>
      <c r="F45" s="66" t="s">
        <v>34</v>
      </c>
      <c r="G45" s="66" t="s">
        <v>60</v>
      </c>
      <c r="H45" s="67"/>
      <c r="I45" s="69"/>
    </row>
    <row r="46" spans="1:9" ht="10.5" customHeight="1" thickTop="1" thickBot="1" x14ac:dyDescent="0.25">
      <c r="A46" s="70"/>
      <c r="B46" s="71"/>
      <c r="C46" s="71"/>
      <c r="D46" s="72"/>
      <c r="E46" s="73"/>
      <c r="F46" s="74"/>
      <c r="G46" s="75"/>
      <c r="H46" s="76"/>
      <c r="I46" s="76"/>
    </row>
    <row r="47" spans="1:9" ht="15.75" thickTop="1" x14ac:dyDescent="0.2">
      <c r="A47" s="77" t="s">
        <v>36</v>
      </c>
      <c r="B47" s="78"/>
      <c r="C47" s="78"/>
      <c r="D47" s="78"/>
      <c r="E47" s="79"/>
      <c r="F47" s="78" t="s">
        <v>37</v>
      </c>
      <c r="G47" s="78"/>
      <c r="H47" s="78"/>
      <c r="I47" s="80"/>
    </row>
    <row r="48" spans="1:9" x14ac:dyDescent="0.2">
      <c r="A48" s="81" t="s">
        <v>38</v>
      </c>
      <c r="B48" s="82"/>
      <c r="C48" s="83"/>
      <c r="D48" s="82"/>
      <c r="E48" s="84" t="s">
        <v>39</v>
      </c>
      <c r="F48" s="84"/>
      <c r="G48" s="85">
        <v>3</v>
      </c>
      <c r="H48" s="86" t="s">
        <v>40</v>
      </c>
      <c r="I48" s="87">
        <f>COUNTIF(F22:F63,"ЗМС")</f>
        <v>0</v>
      </c>
    </row>
    <row r="49" spans="1:9" x14ac:dyDescent="0.2">
      <c r="A49" s="81" t="s">
        <v>41</v>
      </c>
      <c r="B49" s="82"/>
      <c r="C49" s="88"/>
      <c r="D49" s="82"/>
      <c r="E49" s="89" t="s">
        <v>42</v>
      </c>
      <c r="F49" s="89"/>
      <c r="G49" s="85">
        <f>G50+G54</f>
        <v>23</v>
      </c>
      <c r="H49" s="86" t="s">
        <v>43</v>
      </c>
      <c r="I49" s="87">
        <f>COUNTIF(F22:F63,"МСМК")</f>
        <v>11</v>
      </c>
    </row>
    <row r="50" spans="1:9" x14ac:dyDescent="0.2">
      <c r="A50" s="81"/>
      <c r="B50" s="82"/>
      <c r="C50" s="90"/>
      <c r="D50" s="82"/>
      <c r="E50" s="89" t="s">
        <v>44</v>
      </c>
      <c r="F50" s="89"/>
      <c r="G50" s="85">
        <f>G51+G52+G53</f>
        <v>23</v>
      </c>
      <c r="H50" s="86" t="s">
        <v>34</v>
      </c>
      <c r="I50" s="87">
        <f>COUNTIF(F22:F63,"МС")</f>
        <v>8</v>
      </c>
    </row>
    <row r="51" spans="1:9" x14ac:dyDescent="0.2">
      <c r="A51" s="81"/>
      <c r="B51" s="82"/>
      <c r="C51" s="90"/>
      <c r="D51" s="82"/>
      <c r="E51" s="89" t="s">
        <v>45</v>
      </c>
      <c r="F51" s="89"/>
      <c r="G51" s="85">
        <f>COUNT(A22:A63)</f>
        <v>23</v>
      </c>
      <c r="H51" s="86" t="s">
        <v>35</v>
      </c>
      <c r="I51" s="87">
        <f>COUNTIF(F22:F63,"КМС")</f>
        <v>4</v>
      </c>
    </row>
    <row r="52" spans="1:9" x14ac:dyDescent="0.2">
      <c r="A52" s="81"/>
      <c r="B52" s="82"/>
      <c r="C52" s="90"/>
      <c r="D52" s="82"/>
      <c r="E52" s="89" t="s">
        <v>46</v>
      </c>
      <c r="F52" s="89"/>
      <c r="G52" s="85">
        <f>COUNTIF(A22:A63,"НФ")</f>
        <v>0</v>
      </c>
      <c r="H52" s="86" t="s">
        <v>47</v>
      </c>
      <c r="I52" s="87">
        <f>COUNTIF(F22:F63,"1 СР")</f>
        <v>0</v>
      </c>
    </row>
    <row r="53" spans="1:9" x14ac:dyDescent="0.2">
      <c r="A53" s="81"/>
      <c r="B53" s="82"/>
      <c r="C53" s="82"/>
      <c r="D53" s="91"/>
      <c r="E53" s="89" t="s">
        <v>48</v>
      </c>
      <c r="F53" s="89"/>
      <c r="G53" s="85">
        <f>COUNTIF(A22:A63,"ДСКВ")</f>
        <v>0</v>
      </c>
      <c r="H53" s="92" t="s">
        <v>49</v>
      </c>
      <c r="I53" s="87">
        <f>COUNTIF(F22:F63,"2 СР")</f>
        <v>0</v>
      </c>
    </row>
    <row r="54" spans="1:9" x14ac:dyDescent="0.2">
      <c r="A54" s="81"/>
      <c r="B54" s="82"/>
      <c r="C54" s="82"/>
      <c r="D54" s="82"/>
      <c r="E54" s="89" t="s">
        <v>50</v>
      </c>
      <c r="F54" s="89"/>
      <c r="G54" s="85">
        <f>COUNTIF(A22:A63,"НС")</f>
        <v>0</v>
      </c>
      <c r="H54" s="92" t="s">
        <v>51</v>
      </c>
      <c r="I54" s="87">
        <f>COUNTIF(F22:F63,"3 СР")</f>
        <v>0</v>
      </c>
    </row>
    <row r="55" spans="1:9" x14ac:dyDescent="0.2">
      <c r="A55" s="93"/>
      <c r="B55" s="94"/>
      <c r="C55" s="94"/>
      <c r="D55" s="95"/>
      <c r="E55" s="96"/>
      <c r="F55" s="95"/>
      <c r="G55" s="95"/>
      <c r="H55" s="97"/>
      <c r="I55" s="98"/>
    </row>
    <row r="56" spans="1:9" x14ac:dyDescent="0.2">
      <c r="A56" s="99" t="s">
        <v>52</v>
      </c>
      <c r="B56" s="100"/>
      <c r="C56" s="100"/>
      <c r="D56" s="100" t="s">
        <v>53</v>
      </c>
      <c r="E56" s="100"/>
      <c r="F56" s="100" t="s">
        <v>54</v>
      </c>
      <c r="G56" s="100"/>
      <c r="H56" s="101" t="s">
        <v>55</v>
      </c>
      <c r="I56" s="102"/>
    </row>
    <row r="57" spans="1:9" x14ac:dyDescent="0.2">
      <c r="A57" s="103"/>
      <c r="B57" s="2"/>
      <c r="C57" s="2"/>
      <c r="D57" s="2"/>
      <c r="E57" s="2"/>
      <c r="F57" s="2"/>
      <c r="G57" s="2"/>
      <c r="H57" s="2"/>
      <c r="I57" s="104"/>
    </row>
    <row r="58" spans="1:9" x14ac:dyDescent="0.2">
      <c r="A58" s="105"/>
      <c r="B58" s="94"/>
      <c r="C58" s="94"/>
      <c r="D58" s="94"/>
      <c r="E58" s="106"/>
      <c r="F58" s="94"/>
      <c r="G58" s="94"/>
      <c r="H58" s="97"/>
      <c r="I58" s="98"/>
    </row>
    <row r="59" spans="1:9" x14ac:dyDescent="0.2">
      <c r="A59" s="105"/>
      <c r="B59" s="94"/>
      <c r="C59" s="94"/>
      <c r="D59" s="94"/>
      <c r="E59" s="106"/>
      <c r="F59" s="94"/>
      <c r="G59" s="94"/>
      <c r="H59" s="97"/>
      <c r="I59" s="98"/>
    </row>
    <row r="60" spans="1:9" x14ac:dyDescent="0.2">
      <c r="A60" s="105"/>
      <c r="B60" s="94"/>
      <c r="C60" s="94"/>
      <c r="D60" s="94"/>
      <c r="E60" s="106"/>
      <c r="F60" s="94"/>
      <c r="G60" s="94"/>
      <c r="H60" s="97"/>
      <c r="I60" s="98"/>
    </row>
    <row r="61" spans="1:9" x14ac:dyDescent="0.2">
      <c r="A61" s="105"/>
      <c r="B61" s="94"/>
      <c r="C61" s="94"/>
      <c r="D61" s="94"/>
      <c r="E61" s="106"/>
      <c r="F61" s="94"/>
      <c r="G61" s="94"/>
      <c r="H61" s="97"/>
      <c r="I61" s="98"/>
    </row>
    <row r="62" spans="1:9" ht="13.5" thickBot="1" x14ac:dyDescent="0.25">
      <c r="A62" s="107" t="s">
        <v>2</v>
      </c>
      <c r="B62" s="108"/>
      <c r="C62" s="108"/>
      <c r="D62" s="108" t="str">
        <f>G17</f>
        <v>Соловьев Г.Н. (ВК, Санкт-Петербург)</v>
      </c>
      <c r="E62" s="108"/>
      <c r="F62" s="108" t="str">
        <f>G18</f>
        <v>Валова А.С. (ВК, Санкт-Петербург)</v>
      </c>
      <c r="G62" s="108"/>
      <c r="H62" s="109" t="str">
        <f>G19</f>
        <v>Михайлова И.Н. (ВК, Санкт-Петербург)</v>
      </c>
      <c r="I62" s="110"/>
    </row>
    <row r="63" spans="1:9" ht="13.5" thickTop="1" x14ac:dyDescent="0.2"/>
  </sheetData>
  <mergeCells count="38">
    <mergeCell ref="H56:I56"/>
    <mergeCell ref="A57:E57"/>
    <mergeCell ref="F57:I57"/>
    <mergeCell ref="A62:C62"/>
    <mergeCell ref="D62:E62"/>
    <mergeCell ref="F62:G62"/>
    <mergeCell ref="H62:I62"/>
    <mergeCell ref="E51:F51"/>
    <mergeCell ref="E52:F52"/>
    <mergeCell ref="E53:F53"/>
    <mergeCell ref="E54:F54"/>
    <mergeCell ref="A56:C56"/>
    <mergeCell ref="D56:E56"/>
    <mergeCell ref="F56:G56"/>
    <mergeCell ref="H18:I18"/>
    <mergeCell ref="A47:D47"/>
    <mergeCell ref="F47:I47"/>
    <mergeCell ref="E48:F48"/>
    <mergeCell ref="E49:F49"/>
    <mergeCell ref="E50:F50"/>
    <mergeCell ref="A13:D13"/>
    <mergeCell ref="A14:D14"/>
    <mergeCell ref="A15:G15"/>
    <mergeCell ref="H15:I15"/>
    <mergeCell ref="H16:I16"/>
    <mergeCell ref="H17:I17"/>
    <mergeCell ref="A7:I7"/>
    <mergeCell ref="A8:I8"/>
    <mergeCell ref="A9:I9"/>
    <mergeCell ref="A10:I10"/>
    <mergeCell ref="A11:I11"/>
    <mergeCell ref="A12:I12"/>
    <mergeCell ref="A1:I1"/>
    <mergeCell ref="A2:I2"/>
    <mergeCell ref="A3:I3"/>
    <mergeCell ref="A4:I4"/>
    <mergeCell ref="A5:I5"/>
    <mergeCell ref="A6:I6"/>
  </mergeCells>
  <conditionalFormatting sqref="E51:E54">
    <cfRule type="duplicateValues" dxfId="0" priority="1"/>
  </conditionalFormatting>
  <pageMargins left="0.31496062992125984" right="0" top="0.10062500000000001" bottom="0" header="0" footer="0.31496062992125984"/>
  <pageSetup paperSize="9"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выб муж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SHVSM</dc:creator>
  <cp:lastModifiedBy>SHVSM</cp:lastModifiedBy>
  <dcterms:created xsi:type="dcterms:W3CDTF">2024-10-06T15:00:34Z</dcterms:created>
  <dcterms:modified xsi:type="dcterms:W3CDTF">2024-10-06T15:00:53Z</dcterms:modified>
</cp:coreProperties>
</file>