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DA718B2A-D9B3-4250-B441-876637F817B2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ритериум жен" sheetId="100" r:id="rId1"/>
    <sheet name="Лист1" sheetId="10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00" l="1"/>
  <c r="AB28" i="100"/>
  <c r="AB29" i="100"/>
  <c r="AB30" i="100"/>
  <c r="AB31" i="100"/>
  <c r="AB32" i="100"/>
  <c r="AC55" i="100"/>
  <c r="F55" i="100"/>
  <c r="AD47" i="100"/>
  <c r="AG47" i="100"/>
  <c r="AG46" i="100"/>
  <c r="AG45" i="100"/>
  <c r="AG44" i="100"/>
  <c r="AG43" i="100"/>
  <c r="AG42" i="100"/>
  <c r="AG41" i="100"/>
  <c r="AB27" i="100"/>
  <c r="AB26" i="100"/>
  <c r="AB25" i="100"/>
  <c r="AB24" i="100"/>
  <c r="AD44" i="100" l="1"/>
  <c r="AD45" i="100"/>
  <c r="AD46" i="100"/>
  <c r="AD43" i="100" l="1"/>
  <c r="AD42" i="100" s="1"/>
</calcChain>
</file>

<file path=xl/sharedStrings.xml><?xml version="1.0" encoding="utf-8"?>
<sst xmlns="http://schemas.openxmlformats.org/spreadsheetml/2006/main" count="125" uniqueCount="91">
  <si>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</si>
  <si>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</si>
  <si>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</si>
  <si>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</si>
  <si>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</si>
  <si>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</si>
  <si>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</si>
  <si>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</si>
  <si>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</si>
  <si>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</si>
  <si>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</si>
  <si>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</si>
  <si>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</si>
  <si>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</si>
  <si>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</si>
  <si>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</si>
  <si>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</si>
  <si>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</si>
  <si>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</si>
  <si>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</si>
  <si>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</si>
  <si>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</si>
  <si>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</si>
  <si>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</si>
  <si>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</si>
  <si>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</si>
  <si>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</si>
  <si>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</si>
  <si>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</si>
  <si>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</si>
  <si>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</si>
  <si>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</si>
  <si>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</si>
  <si>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</si>
  <si>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</si>
  <si>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</si>
  <si>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</si>
  <si>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</si>
  <si>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</si>
  <si>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2 СР</t>
  </si>
  <si>
    <t/>
  </si>
  <si>
    <t>3 СР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</si>
  <si>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</si>
  <si>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</si>
  <si>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ЕЛИФЕРОВ А. В.  (ВК, г. ВОРОНЕЖ)</t>
  </si>
  <si>
    <t>АГАПОВА И.А. (1К, г. ВОРОНЕЖ)</t>
  </si>
  <si>
    <t>НАЗВАНИЕ ТРАССЫ / РЕГ. НОМЕР: Лыжный СК с освещенной лыжероллерной трассой/ 0065515</t>
  </si>
  <si>
    <t>Воронежская область</t>
  </si>
  <si>
    <t>шоссе - критериум 20-40 км</t>
  </si>
  <si>
    <t>№ ВРВС: 0080721811С</t>
  </si>
  <si>
    <t>ОЧКИ НА ПРОМЕЖУТОЧНЫХ ФИНИШАХ</t>
  </si>
  <si>
    <t>РЕЗУЛЬТАТ очки</t>
  </si>
  <si>
    <t>Место на основном финише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</si>
  <si>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</t>
    </r>
  </si>
  <si>
    <t>Доп. Инфо</t>
  </si>
  <si>
    <t>Рейтинговые очки</t>
  </si>
  <si>
    <t xml:space="preserve">НАЧАЛО ГОНКИ: 10ч 00м </t>
  </si>
  <si>
    <t>Женщины</t>
  </si>
  <si>
    <t>Тульская область</t>
  </si>
  <si>
    <t>БОРОНИНА Валерия</t>
  </si>
  <si>
    <t>Краснодарский край</t>
  </si>
  <si>
    <t>КАЗАНЦЕВА Виктория</t>
  </si>
  <si>
    <t>МАТИНА Ирина</t>
  </si>
  <si>
    <t>ЧЕРНЫШОВА Галина</t>
  </si>
  <si>
    <t>ТАРАСОВА Анна</t>
  </si>
  <si>
    <t>Санкт-Петербург</t>
  </si>
  <si>
    <t>ПЕЧЕРСКИХ Анастасия</t>
  </si>
  <si>
    <t>ФАДЕЕВА Екатерина</t>
  </si>
  <si>
    <t>КУЗНЕЦОВА Ирина</t>
  </si>
  <si>
    <t>НС</t>
  </si>
  <si>
    <t>НФ</t>
  </si>
  <si>
    <t>1,5 км/20</t>
  </si>
  <si>
    <t>Осадки: преимущественно облачно</t>
  </si>
  <si>
    <t>Ветер: 4,0 м/с (с/в)</t>
  </si>
  <si>
    <t>ЧЕМПИОНАТ РОССИИ</t>
  </si>
  <si>
    <t>ДАТА ПРОВЕДЕНИЯ: 11 сентября 2023 года</t>
  </si>
  <si>
    <t>ОКОНЧАНИЕ ГОНКИ: 10ч 50м</t>
  </si>
  <si>
    <t>СИНЕЛЬНИКОВА Т.С. (ВК, г. ВОРОНЕЖ)</t>
  </si>
  <si>
    <t>№ ЕКП 2023: 31240</t>
  </si>
  <si>
    <t>НОВИКОВА Кристина</t>
  </si>
  <si>
    <t>ФРОЛОВА Наталья</t>
  </si>
  <si>
    <t>АРЧИБАСОВА Елизавета</t>
  </si>
  <si>
    <t>Республика Адыгея</t>
  </si>
  <si>
    <t>КАНЕЕВА Дарья</t>
  </si>
  <si>
    <t>МАРТЫНОВА Гюнель</t>
  </si>
  <si>
    <t>МИШИНА Анна</t>
  </si>
  <si>
    <t>ЧУРЕНКОВА Таисия</t>
  </si>
  <si>
    <t>ОШУРКОВА Елизавета</t>
  </si>
  <si>
    <t>Тульская обл., Воронежская обл.</t>
  </si>
  <si>
    <t>Температура: +15</t>
  </si>
  <si>
    <t>Влажность: 57%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</si>
</sst>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2" fontId="6" fillId="0" borderId="4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4" fontId="14" fillId="0" borderId="5" xfId="0" applyNumberFormat="1" applyFont="1" applyBorder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14" fontId="14" fillId="0" borderId="2" xfId="0" applyNumberFormat="1" applyFont="1" applyBorder="1" applyAlignment="1">
      <alignment horizontal="left" vertical="center"/>
    </xf>
    <xf numFmtId="14" fontId="14" fillId="0" borderId="2" xfId="0" applyNumberFormat="1" applyFont="1" applyBorder="1" applyAlignment="1">
      <alignment vertical="center"/>
    </xf>
    <xf numFmtId="14" fontId="14" fillId="0" borderId="3" xfId="0" applyNumberFormat="1" applyFont="1" applyBorder="1" applyAlignment="1">
      <alignment horizontal="left" vertical="center"/>
    </xf>
    <xf numFmtId="14" fontId="14" fillId="0" borderId="3" xfId="0" applyNumberFormat="1" applyFont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right" vertical="center"/>
    </xf>
    <xf numFmtId="14" fontId="14" fillId="0" borderId="5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14" fontId="14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13" fillId="0" borderId="2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49" fontId="14" fillId="0" borderId="2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3" borderId="1" xfId="3" applyFont="1" applyFill="1" applyBorder="1" applyAlignment="1">
      <alignment horizontal="center" vertical="center" wrapText="1"/>
    </xf>
    <xf numFmtId="0" fontId="20" fillId="0" borderId="1" xfId="8" applyFont="1" applyBorder="1" applyAlignment="1">
      <alignment vertical="center" wrapText="1"/>
    </xf>
    <xf numFmtId="1" fontId="20" fillId="0" borderId="1" xfId="9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20" fillId="0" borderId="1" xfId="9" applyFont="1" applyBorder="1" applyAlignment="1">
      <alignment vertical="center" wrapText="1"/>
    </xf>
    <xf numFmtId="0" fontId="17" fillId="0" borderId="32" xfId="0" applyFont="1" applyBorder="1" applyAlignment="1">
      <alignment horizontal="center" vertical="center"/>
    </xf>
    <xf numFmtId="0" fontId="17" fillId="3" borderId="34" xfId="3" applyFont="1" applyFill="1" applyBorder="1" applyAlignment="1">
      <alignment horizontal="center" vertical="center" wrapText="1"/>
    </xf>
    <xf numFmtId="0" fontId="20" fillId="0" borderId="34" xfId="8" applyFont="1" applyBorder="1" applyAlignment="1">
      <alignment vertical="center" wrapText="1"/>
    </xf>
    <xf numFmtId="1" fontId="20" fillId="0" borderId="34" xfId="9" applyNumberFormat="1" applyFont="1" applyBorder="1" applyAlignment="1">
      <alignment horizontal="center" vertical="center" wrapText="1"/>
    </xf>
    <xf numFmtId="1" fontId="17" fillId="0" borderId="34" xfId="0" applyNumberFormat="1" applyFont="1" applyBorder="1" applyAlignment="1">
      <alignment horizontal="center" vertical="center" wrapText="1"/>
    </xf>
    <xf numFmtId="0" fontId="20" fillId="0" borderId="34" xfId="9" applyFont="1" applyBorder="1" applyAlignment="1">
      <alignment vertical="center" wrapText="1"/>
    </xf>
    <xf numFmtId="0" fontId="17" fillId="0" borderId="35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4" fontId="6" fillId="0" borderId="5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4" fontId="20" fillId="0" borderId="1" xfId="9" applyNumberFormat="1" applyFont="1" applyBorder="1" applyAlignment="1">
      <alignment horizontal="center" vertical="center" wrapText="1"/>
    </xf>
    <xf numFmtId="14" fontId="20" fillId="0" borderId="34" xfId="9" applyNumberFormat="1" applyFont="1" applyBorder="1" applyAlignment="1">
      <alignment horizontal="center" vertical="center" wrapText="1"/>
    </xf>
    <xf numFmtId="1" fontId="20" fillId="3" borderId="1" xfId="9" applyNumberFormat="1" applyFont="1" applyFill="1" applyBorder="1" applyAlignment="1">
      <alignment horizontal="center" vertical="center" wrapText="1"/>
    </xf>
    <xf numFmtId="1" fontId="20" fillId="3" borderId="34" xfId="9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right" vertical="center"/>
    </xf>
    <xf numFmtId="1" fontId="21" fillId="0" borderId="1" xfId="9" applyNumberFormat="1" applyFont="1" applyBorder="1" applyAlignment="1">
      <alignment horizontal="center" vertical="center" wrapText="1"/>
    </xf>
    <xf numFmtId="1" fontId="21" fillId="0" borderId="34" xfId="9" applyNumberFormat="1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14" fontId="7" fillId="2" borderId="21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10" xr:uid="{00000000-0005-0000-0000-000007000000}"/>
    <cellStyle name="Обычный_ID4938_RS" xfId="8" xr:uid="{00000000-0005-0000-0000-000008000000}"/>
    <cellStyle name="Обычный_ID4938_RS_1" xfId="9" xr:uid="{00000000-0005-0000-0000-000009000000}"/>
    <cellStyle name="Обычный_Стартовый протокол Смирнов_20101106_Results" xfId="3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0</xdr:row>
      <xdr:rowOff>90713</xdr:rowOff>
    </xdr:from>
    <xdr:to>
      <xdr:col>3</xdr:col>
      <xdr:colOff>1318382</xdr:colOff>
      <xdr:row>5</xdr:row>
      <xdr:rowOff>223172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06600BB-F53F-4C28-8290-F80075798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096" y="90713"/>
          <a:ext cx="1657048" cy="1281507"/>
        </a:xfrm>
        <a:prstGeom prst="rect">
          <a:avLst/>
        </a:prstGeom>
      </xdr:spPr>
    </xdr:pic>
    <xdr:clientData/>
  </xdr:twoCellAnchor>
  <xdr:twoCellAnchor editAs="oneCell">
    <xdr:from>
      <xdr:col>0</xdr:col>
      <xdr:colOff>302382</xdr:colOff>
      <xdr:row>0</xdr:row>
      <xdr:rowOff>24190</xdr:rowOff>
    </xdr:from>
    <xdr:to>
      <xdr:col>2</xdr:col>
      <xdr:colOff>238115</xdr:colOff>
      <xdr:row>5</xdr:row>
      <xdr:rowOff>60476</xdr:rowOff>
    </xdr:to>
    <xdr:pic>
      <xdr:nvPicPr>
        <xdr:cNvPr id="4" name="image13.png">
          <a:extLst>
            <a:ext uri="{FF2B5EF4-FFF2-40B4-BE49-F238E27FC236}">
              <a16:creationId xmlns:a16="http://schemas.microsoft.com/office/drawing/2014/main" id="{F0982483-70BC-4ADA-B959-EB8CAEC4F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382" y="24190"/>
          <a:ext cx="963828" cy="1185334"/>
        </a:xfrm>
        <a:prstGeom prst="rect">
          <a:avLst/>
        </a:prstGeom>
      </xdr:spPr>
    </xdr:pic>
    <xdr:clientData/>
  </xdr:twoCellAnchor>
  <xdr:twoCellAnchor editAs="oneCell">
    <xdr:from>
      <xdr:col>29</xdr:col>
      <xdr:colOff>275869</xdr:colOff>
      <xdr:row>0</xdr:row>
      <xdr:rowOff>96761</xdr:rowOff>
    </xdr:from>
    <xdr:to>
      <xdr:col>31</xdr:col>
      <xdr:colOff>381527</xdr:colOff>
      <xdr:row>4</xdr:row>
      <xdr:rowOff>60476</xdr:rowOff>
    </xdr:to>
    <xdr:pic>
      <xdr:nvPicPr>
        <xdr:cNvPr id="6" name="image14.jpeg">
          <a:extLst>
            <a:ext uri="{FF2B5EF4-FFF2-40B4-BE49-F238E27FC236}">
              <a16:creationId xmlns:a16="http://schemas.microsoft.com/office/drawing/2014/main" id="{A44BED6F-365B-4D56-B420-BEB55D682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1488" y="96761"/>
          <a:ext cx="1798991" cy="1028096"/>
        </a:xfrm>
        <a:prstGeom prst="rect">
          <a:avLst/>
        </a:prstGeom>
      </xdr:spPr>
    </xdr:pic>
    <xdr:clientData/>
  </xdr:twoCellAnchor>
  <xdr:twoCellAnchor editAs="oneCell">
    <xdr:from>
      <xdr:col>31</xdr:col>
      <xdr:colOff>811388</xdr:colOff>
      <xdr:row>0</xdr:row>
      <xdr:rowOff>60476</xdr:rowOff>
    </xdr:from>
    <xdr:to>
      <xdr:col>32</xdr:col>
      <xdr:colOff>901116</xdr:colOff>
      <xdr:row>5</xdr:row>
      <xdr:rowOff>108857</xdr:rowOff>
    </xdr:to>
    <xdr:pic>
      <xdr:nvPicPr>
        <xdr:cNvPr id="7" name="image12.jpeg">
          <a:extLst>
            <a:ext uri="{FF2B5EF4-FFF2-40B4-BE49-F238E27FC236}">
              <a16:creationId xmlns:a16="http://schemas.microsoft.com/office/drawing/2014/main" id="{A837711B-E3B8-49AA-87B8-6CECF5D4F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0340" y="60476"/>
          <a:ext cx="984776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D4E80-150E-41EF-A9F0-8D86A3C9F6BD}">
  <dimension ref="A1:AG72"/>
  <sheetViews>
    <sheetView tabSelected="1" topLeftCell="A4" zoomScale="63" zoomScaleNormal="63" workbookViewId="0">
      <selection activeCell="AJ10" sqref="AJ10"/>
    </sheetView>
  </sheetViews>
  <sheetFormatPr defaultColWidth="9.109375" defaultRowHeight="13.8" x14ac:dyDescent="0.25"/>
  <cols>
    <col min="1" max="1" width="7" style="1" customWidth="1"/>
    <col min="2" max="2" width="7.88671875" style="29" customWidth="1"/>
    <col min="3" max="3" width="16" style="29" customWidth="1"/>
    <col min="4" max="4" width="25.33203125" style="1" customWidth="1"/>
    <col min="5" max="5" width="13.21875" style="28" customWidth="1"/>
    <col min="6" max="6" width="8.88671875" style="1" customWidth="1"/>
    <col min="7" max="7" width="34.33203125" style="1" customWidth="1"/>
    <col min="8" max="27" width="4.109375" style="1" customWidth="1"/>
    <col min="28" max="28" width="11.88671875" style="1" customWidth="1"/>
    <col min="29" max="29" width="19.44140625" style="1" customWidth="1"/>
    <col min="30" max="30" width="12.21875" style="1" customWidth="1"/>
    <col min="31" max="31" width="12.44140625" style="1" customWidth="1"/>
    <col min="32" max="32" width="13.109375" style="1" customWidth="1"/>
    <col min="33" max="33" width="15.109375" style="1" customWidth="1"/>
    <col min="34" max="16384" width="9.109375" style="1"/>
  </cols>
  <sheetData>
    <row r="1" spans="1:33" ht="21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21" customHeight="1" x14ac:dyDescent="0.25">
      <c r="A2" s="101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21" customHeight="1" x14ac:dyDescent="0.25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21" customHeight="1" x14ac:dyDescent="0.25">
      <c r="A4" s="101" t="s">
        <v>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6.6" customHeight="1" x14ac:dyDescent="0.25">
      <c r="A5" s="101" t="s">
        <v>40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2" customFormat="1" ht="20.25" customHeight="1" x14ac:dyDescent="0.25">
      <c r="A6" s="103" t="s">
        <v>74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2" customFormat="1" ht="18" customHeight="1" x14ac:dyDescent="0.25">
      <c r="A7" s="104" t="s">
        <v>16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33" s="2" customFormat="1" ht="7.2" customHeight="1" thickBot="1" x14ac:dyDescent="0.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3" ht="24" customHeight="1" thickTop="1" x14ac:dyDescent="0.25">
      <c r="A9" s="105" t="s">
        <v>21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7"/>
    </row>
    <row r="10" spans="1:33" ht="18" customHeight="1" x14ac:dyDescent="0.25">
      <c r="A10" s="108" t="s">
        <v>48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10"/>
    </row>
    <row r="11" spans="1:33" ht="19.5" customHeight="1" x14ac:dyDescent="0.25">
      <c r="A11" s="108" t="s">
        <v>57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10"/>
    </row>
    <row r="12" spans="1:33" ht="3.75" customHeight="1" x14ac:dyDescent="0.25">
      <c r="A12" s="139" t="s">
        <v>40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1"/>
    </row>
    <row r="13" spans="1:33" ht="15.6" x14ac:dyDescent="0.25">
      <c r="A13" s="39" t="s">
        <v>53</v>
      </c>
      <c r="B13" s="13"/>
      <c r="C13" s="33"/>
      <c r="D13" s="40"/>
      <c r="E13" s="41"/>
      <c r="F13" s="4"/>
      <c r="G13" s="99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5"/>
      <c r="AG13" s="16" t="s">
        <v>49</v>
      </c>
    </row>
    <row r="14" spans="1:33" ht="15.6" x14ac:dyDescent="0.25">
      <c r="A14" s="11" t="s">
        <v>75</v>
      </c>
      <c r="B14" s="9"/>
      <c r="C14" s="9"/>
      <c r="D14" s="42"/>
      <c r="E14" s="43"/>
      <c r="F14" s="5"/>
      <c r="G14" s="100" t="s">
        <v>76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7"/>
      <c r="AG14" s="44" t="s">
        <v>78</v>
      </c>
    </row>
    <row r="15" spans="1:33" ht="14.4" x14ac:dyDescent="0.25">
      <c r="A15" s="128" t="s">
        <v>9</v>
      </c>
      <c r="B15" s="122"/>
      <c r="C15" s="122"/>
      <c r="D15" s="122"/>
      <c r="E15" s="122"/>
      <c r="F15" s="122"/>
      <c r="G15" s="129"/>
      <c r="H15" s="121" t="s">
        <v>1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3"/>
    </row>
    <row r="16" spans="1:33" ht="14.4" x14ac:dyDescent="0.25">
      <c r="A16" s="12" t="s">
        <v>17</v>
      </c>
      <c r="B16" s="45"/>
      <c r="C16" s="45"/>
      <c r="D16" s="6"/>
      <c r="E16" s="26"/>
      <c r="F16" s="6"/>
      <c r="G16" s="8" t="s">
        <v>40</v>
      </c>
      <c r="H16" s="46" t="s">
        <v>46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6"/>
      <c r="AC16" s="6"/>
      <c r="AD16" s="6"/>
      <c r="AE16" s="6"/>
      <c r="AF16" s="45"/>
      <c r="AG16" s="48"/>
    </row>
    <row r="17" spans="1:33" ht="14.4" x14ac:dyDescent="0.25">
      <c r="A17" s="12" t="s">
        <v>18</v>
      </c>
      <c r="B17" s="45"/>
      <c r="C17" s="45"/>
      <c r="D17" s="7"/>
      <c r="E17" s="49"/>
      <c r="F17" s="7"/>
      <c r="G17" s="8" t="s">
        <v>44</v>
      </c>
      <c r="H17" s="46" t="s">
        <v>36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"/>
      <c r="AC17" s="6"/>
      <c r="AD17" s="6"/>
      <c r="AE17" s="6"/>
      <c r="AF17" s="45"/>
      <c r="AG17" s="48"/>
    </row>
    <row r="18" spans="1:33" ht="14.4" x14ac:dyDescent="0.25">
      <c r="A18" s="12" t="s">
        <v>19</v>
      </c>
      <c r="B18" s="45"/>
      <c r="C18" s="45"/>
      <c r="D18" s="8"/>
      <c r="E18" s="26"/>
      <c r="F18" s="6"/>
      <c r="G18" s="8" t="s">
        <v>45</v>
      </c>
      <c r="H18" s="46" t="s">
        <v>37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"/>
      <c r="AC18" s="6"/>
      <c r="AD18" s="6"/>
      <c r="AE18" s="6"/>
      <c r="AF18" s="45"/>
      <c r="AG18" s="48"/>
    </row>
    <row r="19" spans="1:33" ht="16.2" thickBot="1" x14ac:dyDescent="0.3">
      <c r="A19" s="50" t="s">
        <v>15</v>
      </c>
      <c r="B19" s="51"/>
      <c r="C19" s="51"/>
      <c r="D19" s="52"/>
      <c r="E19" s="53"/>
      <c r="F19" s="54"/>
      <c r="G19" s="95" t="s">
        <v>77</v>
      </c>
      <c r="H19" s="55" t="s">
        <v>35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  <c r="AC19" s="57"/>
      <c r="AD19" s="57"/>
      <c r="AE19" s="57"/>
      <c r="AF19" s="31">
        <v>30</v>
      </c>
      <c r="AG19" s="58" t="s">
        <v>71</v>
      </c>
    </row>
    <row r="20" spans="1:33" ht="6.75" customHeight="1" thickTop="1" thickBot="1" x14ac:dyDescent="0.3">
      <c r="A20" s="59"/>
      <c r="B20" s="60"/>
      <c r="C20" s="60"/>
      <c r="D20" s="59"/>
      <c r="E20" s="61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s="62" customFormat="1" ht="21.75" customHeight="1" thickTop="1" x14ac:dyDescent="0.25">
      <c r="A21" s="119" t="s">
        <v>7</v>
      </c>
      <c r="B21" s="111" t="s">
        <v>12</v>
      </c>
      <c r="C21" s="111" t="s">
        <v>34</v>
      </c>
      <c r="D21" s="111" t="s">
        <v>2</v>
      </c>
      <c r="E21" s="136" t="s">
        <v>33</v>
      </c>
      <c r="F21" s="111" t="s">
        <v>8</v>
      </c>
      <c r="G21" s="111" t="s">
        <v>13</v>
      </c>
      <c r="H21" s="138" t="s">
        <v>50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11" t="s">
        <v>51</v>
      </c>
      <c r="AC21" s="111" t="s">
        <v>52</v>
      </c>
      <c r="AD21" s="111" t="s">
        <v>55</v>
      </c>
      <c r="AE21" s="111" t="s">
        <v>54</v>
      </c>
      <c r="AF21" s="113" t="s">
        <v>23</v>
      </c>
      <c r="AG21" s="115" t="s">
        <v>14</v>
      </c>
    </row>
    <row r="22" spans="1:33" s="62" customFormat="1" ht="18" customHeight="1" x14ac:dyDescent="0.25">
      <c r="A22" s="120"/>
      <c r="B22" s="112"/>
      <c r="C22" s="112"/>
      <c r="D22" s="112"/>
      <c r="E22" s="137"/>
      <c r="F22" s="112"/>
      <c r="G22" s="112"/>
      <c r="H22" s="98">
        <v>1</v>
      </c>
      <c r="I22" s="98">
        <v>2</v>
      </c>
      <c r="J22" s="98">
        <v>3</v>
      </c>
      <c r="K22" s="98">
        <v>4</v>
      </c>
      <c r="L22" s="98">
        <v>5</v>
      </c>
      <c r="M22" s="98">
        <v>6</v>
      </c>
      <c r="N22" s="98">
        <v>7</v>
      </c>
      <c r="O22" s="98">
        <v>8</v>
      </c>
      <c r="P22" s="98">
        <v>9</v>
      </c>
      <c r="Q22" s="98">
        <v>10</v>
      </c>
      <c r="R22" s="98">
        <v>11</v>
      </c>
      <c r="S22" s="98">
        <v>12</v>
      </c>
      <c r="T22" s="98">
        <v>13</v>
      </c>
      <c r="U22" s="98">
        <v>14</v>
      </c>
      <c r="V22" s="98">
        <v>15</v>
      </c>
      <c r="W22" s="98">
        <v>16</v>
      </c>
      <c r="X22" s="98">
        <v>17</v>
      </c>
      <c r="Y22" s="98">
        <v>18</v>
      </c>
      <c r="Z22" s="98">
        <v>19</v>
      </c>
      <c r="AA22" s="98">
        <v>20</v>
      </c>
      <c r="AB22" s="112"/>
      <c r="AC22" s="112"/>
      <c r="AD22" s="112"/>
      <c r="AE22" s="112"/>
      <c r="AF22" s="114"/>
      <c r="AG22" s="116"/>
    </row>
    <row r="23" spans="1:33" s="3" customFormat="1" ht="18" x14ac:dyDescent="0.25">
      <c r="A23" s="35">
        <v>1</v>
      </c>
      <c r="B23" s="14">
        <v>5</v>
      </c>
      <c r="C23" s="63">
        <v>10036018306</v>
      </c>
      <c r="D23" s="64" t="s">
        <v>66</v>
      </c>
      <c r="E23" s="87">
        <v>37284</v>
      </c>
      <c r="F23" s="66" t="s">
        <v>22</v>
      </c>
      <c r="G23" s="67" t="s">
        <v>65</v>
      </c>
      <c r="H23" s="65"/>
      <c r="I23" s="65"/>
      <c r="J23" s="65"/>
      <c r="K23" s="65">
        <v>5</v>
      </c>
      <c r="L23" s="65">
        <v>5</v>
      </c>
      <c r="M23" s="65">
        <v>5</v>
      </c>
      <c r="N23" s="65">
        <v>5</v>
      </c>
      <c r="O23" s="65">
        <v>5</v>
      </c>
      <c r="P23" s="65">
        <v>5</v>
      </c>
      <c r="Q23" s="65">
        <v>5</v>
      </c>
      <c r="R23" s="65">
        <v>5</v>
      </c>
      <c r="S23" s="65">
        <v>5</v>
      </c>
      <c r="T23" s="65">
        <v>5</v>
      </c>
      <c r="U23" s="65">
        <v>5</v>
      </c>
      <c r="V23" s="65">
        <v>5</v>
      </c>
      <c r="W23" s="65">
        <v>5</v>
      </c>
      <c r="X23" s="65">
        <v>5</v>
      </c>
      <c r="Y23" s="65">
        <v>5</v>
      </c>
      <c r="Z23" s="65">
        <v>5</v>
      </c>
      <c r="AA23" s="65">
        <v>5</v>
      </c>
      <c r="AB23" s="65">
        <f>SUM(H23:AA23)</f>
        <v>85</v>
      </c>
      <c r="AC23" s="65">
        <v>1</v>
      </c>
      <c r="AD23" s="65"/>
      <c r="AE23" s="65"/>
      <c r="AF23" s="14"/>
      <c r="AG23" s="68"/>
    </row>
    <row r="24" spans="1:33" s="3" customFormat="1" ht="18" x14ac:dyDescent="0.25">
      <c r="A24" s="35">
        <v>2</v>
      </c>
      <c r="B24" s="14">
        <v>6</v>
      </c>
      <c r="C24" s="63">
        <v>10023500858</v>
      </c>
      <c r="D24" s="64" t="s">
        <v>68</v>
      </c>
      <c r="E24" s="87">
        <v>35854</v>
      </c>
      <c r="F24" s="66" t="s">
        <v>22</v>
      </c>
      <c r="G24" s="67" t="s">
        <v>65</v>
      </c>
      <c r="H24" s="65"/>
      <c r="I24" s="65"/>
      <c r="J24" s="65"/>
      <c r="K24" s="65"/>
      <c r="L24" s="65">
        <v>3</v>
      </c>
      <c r="M24" s="65"/>
      <c r="N24" s="65">
        <v>3</v>
      </c>
      <c r="O24" s="65">
        <v>3</v>
      </c>
      <c r="P24" s="65">
        <v>3</v>
      </c>
      <c r="Q24" s="65">
        <v>3</v>
      </c>
      <c r="R24" s="65">
        <v>2</v>
      </c>
      <c r="S24" s="65">
        <v>3</v>
      </c>
      <c r="T24" s="65">
        <v>1</v>
      </c>
      <c r="U24" s="65"/>
      <c r="V24" s="65">
        <v>3</v>
      </c>
      <c r="W24" s="65"/>
      <c r="X24" s="65">
        <v>3</v>
      </c>
      <c r="Y24" s="65">
        <v>3</v>
      </c>
      <c r="Z24" s="65">
        <v>1</v>
      </c>
      <c r="AA24" s="65">
        <v>1</v>
      </c>
      <c r="AB24" s="65">
        <f>SUM(H24:AA24)</f>
        <v>32</v>
      </c>
      <c r="AC24" s="65">
        <v>4</v>
      </c>
      <c r="AD24" s="65"/>
      <c r="AE24" s="65"/>
      <c r="AF24" s="14"/>
      <c r="AG24" s="68"/>
    </row>
    <row r="25" spans="1:33" s="3" customFormat="1" ht="18" x14ac:dyDescent="0.25">
      <c r="A25" s="35">
        <v>3</v>
      </c>
      <c r="B25" s="14">
        <v>8</v>
      </c>
      <c r="C25" s="63">
        <v>10050875369</v>
      </c>
      <c r="D25" s="64" t="s">
        <v>67</v>
      </c>
      <c r="E25" s="87">
        <v>37306</v>
      </c>
      <c r="F25" s="66" t="s">
        <v>22</v>
      </c>
      <c r="G25" s="67" t="s">
        <v>65</v>
      </c>
      <c r="H25" s="65">
        <v>3</v>
      </c>
      <c r="I25" s="65">
        <v>3</v>
      </c>
      <c r="J25" s="65">
        <v>2</v>
      </c>
      <c r="K25" s="65"/>
      <c r="L25" s="65"/>
      <c r="M25" s="65">
        <v>2</v>
      </c>
      <c r="N25" s="65"/>
      <c r="O25" s="65"/>
      <c r="P25" s="65">
        <v>1</v>
      </c>
      <c r="Q25" s="65"/>
      <c r="R25" s="65"/>
      <c r="S25" s="65"/>
      <c r="T25" s="65">
        <v>3</v>
      </c>
      <c r="U25" s="65">
        <v>3</v>
      </c>
      <c r="V25" s="65">
        <v>1</v>
      </c>
      <c r="W25" s="65">
        <v>2</v>
      </c>
      <c r="X25" s="65">
        <v>2</v>
      </c>
      <c r="Y25" s="65"/>
      <c r="Z25" s="65">
        <v>3</v>
      </c>
      <c r="AA25" s="65">
        <v>2</v>
      </c>
      <c r="AB25" s="65">
        <f>SUM(H25:AA25)</f>
        <v>27</v>
      </c>
      <c r="AC25" s="65">
        <v>3</v>
      </c>
      <c r="AD25" s="65"/>
      <c r="AE25" s="65"/>
      <c r="AF25" s="14"/>
      <c r="AG25" s="68"/>
    </row>
    <row r="26" spans="1:33" s="3" customFormat="1" ht="18" x14ac:dyDescent="0.25">
      <c r="A26" s="35">
        <v>4</v>
      </c>
      <c r="B26" s="14">
        <v>7</v>
      </c>
      <c r="C26" s="63">
        <v>10036064681</v>
      </c>
      <c r="D26" s="64" t="s">
        <v>79</v>
      </c>
      <c r="E26" s="87">
        <v>37700</v>
      </c>
      <c r="F26" s="66" t="s">
        <v>30</v>
      </c>
      <c r="G26" s="67" t="s">
        <v>65</v>
      </c>
      <c r="H26" s="65">
        <v>5</v>
      </c>
      <c r="I26" s="65">
        <v>5</v>
      </c>
      <c r="J26" s="65">
        <v>5</v>
      </c>
      <c r="K26" s="65">
        <v>1</v>
      </c>
      <c r="L26" s="65"/>
      <c r="M26" s="65"/>
      <c r="N26" s="65"/>
      <c r="O26" s="65">
        <v>1</v>
      </c>
      <c r="P26" s="65">
        <v>2</v>
      </c>
      <c r="Q26" s="65"/>
      <c r="R26" s="65"/>
      <c r="S26" s="65"/>
      <c r="T26" s="65"/>
      <c r="U26" s="65"/>
      <c r="V26" s="65"/>
      <c r="W26" s="65"/>
      <c r="X26" s="65"/>
      <c r="Y26" s="65"/>
      <c r="Z26" s="65">
        <v>2</v>
      </c>
      <c r="AA26" s="65">
        <v>3</v>
      </c>
      <c r="AB26" s="65">
        <f>SUM(H26:AA26)</f>
        <v>24</v>
      </c>
      <c r="AC26" s="65">
        <v>2</v>
      </c>
      <c r="AD26" s="65"/>
      <c r="AE26" s="65"/>
      <c r="AF26" s="14"/>
      <c r="AG26" s="68"/>
    </row>
    <row r="27" spans="1:33" s="3" customFormat="1" ht="18" x14ac:dyDescent="0.25">
      <c r="A27" s="35">
        <v>5</v>
      </c>
      <c r="B27" s="14">
        <v>10</v>
      </c>
      <c r="C27" s="63">
        <v>10009721505</v>
      </c>
      <c r="D27" s="64" t="s">
        <v>80</v>
      </c>
      <c r="E27" s="87">
        <v>35616</v>
      </c>
      <c r="F27" s="66" t="s">
        <v>22</v>
      </c>
      <c r="G27" s="67" t="s">
        <v>88</v>
      </c>
      <c r="H27" s="65">
        <v>1</v>
      </c>
      <c r="I27" s="65">
        <v>2</v>
      </c>
      <c r="J27" s="65"/>
      <c r="K27" s="65">
        <v>3</v>
      </c>
      <c r="L27" s="65">
        <v>1</v>
      </c>
      <c r="M27" s="65"/>
      <c r="N27" s="65">
        <v>1</v>
      </c>
      <c r="O27" s="65">
        <v>2</v>
      </c>
      <c r="P27" s="65"/>
      <c r="Q27" s="65">
        <v>2</v>
      </c>
      <c r="R27" s="65">
        <v>1</v>
      </c>
      <c r="S27" s="65">
        <v>2</v>
      </c>
      <c r="T27" s="65"/>
      <c r="U27" s="65"/>
      <c r="V27" s="65">
        <v>2</v>
      </c>
      <c r="W27" s="65"/>
      <c r="X27" s="65">
        <v>1</v>
      </c>
      <c r="Y27" s="65">
        <v>2</v>
      </c>
      <c r="Z27" s="65"/>
      <c r="AA27" s="65"/>
      <c r="AB27" s="89">
        <f>SUM(H27:AA27)</f>
        <v>20</v>
      </c>
      <c r="AC27" s="65">
        <v>6</v>
      </c>
      <c r="AD27" s="65"/>
      <c r="AE27" s="65"/>
      <c r="AF27" s="14"/>
      <c r="AG27" s="68"/>
    </row>
    <row r="28" spans="1:33" s="3" customFormat="1" ht="18" x14ac:dyDescent="0.25">
      <c r="A28" s="35">
        <v>6</v>
      </c>
      <c r="B28" s="14">
        <v>1</v>
      </c>
      <c r="C28" s="63">
        <v>10036014666</v>
      </c>
      <c r="D28" s="64" t="s">
        <v>59</v>
      </c>
      <c r="E28" s="87">
        <v>37544</v>
      </c>
      <c r="F28" s="66" t="s">
        <v>22</v>
      </c>
      <c r="G28" s="67" t="s">
        <v>47</v>
      </c>
      <c r="H28" s="65"/>
      <c r="I28" s="65"/>
      <c r="J28" s="65"/>
      <c r="K28" s="65"/>
      <c r="L28" s="65"/>
      <c r="M28" s="65">
        <v>1</v>
      </c>
      <c r="N28" s="65"/>
      <c r="O28" s="65"/>
      <c r="P28" s="65"/>
      <c r="Q28" s="65"/>
      <c r="R28" s="65">
        <v>3</v>
      </c>
      <c r="S28" s="65"/>
      <c r="T28" s="65">
        <v>2</v>
      </c>
      <c r="U28" s="65">
        <v>2</v>
      </c>
      <c r="V28" s="65"/>
      <c r="W28" s="65">
        <v>1</v>
      </c>
      <c r="X28" s="65"/>
      <c r="Y28" s="65">
        <v>1</v>
      </c>
      <c r="Z28" s="65"/>
      <c r="AA28" s="65"/>
      <c r="AB28" s="89">
        <f t="shared" ref="AB28:AB32" si="0">SUM(H28:AA28)</f>
        <v>10</v>
      </c>
      <c r="AC28" s="65">
        <v>8</v>
      </c>
      <c r="AD28" s="65"/>
      <c r="AE28" s="65"/>
      <c r="AF28" s="14"/>
      <c r="AG28" s="68"/>
    </row>
    <row r="29" spans="1:33" s="3" customFormat="1" ht="18" x14ac:dyDescent="0.25">
      <c r="A29" s="35">
        <v>7</v>
      </c>
      <c r="B29" s="14">
        <v>14</v>
      </c>
      <c r="C29" s="63">
        <v>10093888708</v>
      </c>
      <c r="D29" s="64" t="s">
        <v>81</v>
      </c>
      <c r="E29" s="87">
        <v>36544</v>
      </c>
      <c r="F29" s="66" t="s">
        <v>30</v>
      </c>
      <c r="G29" s="67" t="s">
        <v>82</v>
      </c>
      <c r="H29" s="65"/>
      <c r="I29" s="65">
        <v>1</v>
      </c>
      <c r="J29" s="65"/>
      <c r="K29" s="65"/>
      <c r="L29" s="65">
        <v>2</v>
      </c>
      <c r="M29" s="65"/>
      <c r="N29" s="65"/>
      <c r="O29" s="65"/>
      <c r="P29" s="65"/>
      <c r="Q29" s="65"/>
      <c r="R29" s="65"/>
      <c r="S29" s="65">
        <v>1</v>
      </c>
      <c r="T29" s="65"/>
      <c r="U29" s="65">
        <v>1</v>
      </c>
      <c r="V29" s="65"/>
      <c r="W29" s="65">
        <v>3</v>
      </c>
      <c r="X29" s="65"/>
      <c r="Y29" s="65"/>
      <c r="Z29" s="65"/>
      <c r="AA29" s="65"/>
      <c r="AB29" s="89">
        <f t="shared" si="0"/>
        <v>8</v>
      </c>
      <c r="AC29" s="65">
        <v>7</v>
      </c>
      <c r="AD29" s="65"/>
      <c r="AE29" s="65"/>
      <c r="AF29" s="14"/>
      <c r="AG29" s="68"/>
    </row>
    <row r="30" spans="1:33" s="3" customFormat="1" ht="18" x14ac:dyDescent="0.25">
      <c r="A30" s="35">
        <v>8</v>
      </c>
      <c r="B30" s="14">
        <v>9</v>
      </c>
      <c r="C30" s="63">
        <v>10034971211</v>
      </c>
      <c r="D30" s="64" t="s">
        <v>83</v>
      </c>
      <c r="E30" s="87">
        <v>36766</v>
      </c>
      <c r="F30" s="66" t="s">
        <v>30</v>
      </c>
      <c r="G30" s="67" t="s">
        <v>65</v>
      </c>
      <c r="H30" s="65"/>
      <c r="I30" s="65"/>
      <c r="J30" s="65"/>
      <c r="K30" s="65"/>
      <c r="L30" s="65"/>
      <c r="M30" s="65">
        <v>3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89">
        <f t="shared" si="0"/>
        <v>3</v>
      </c>
      <c r="AC30" s="65">
        <v>5</v>
      </c>
      <c r="AD30" s="65"/>
      <c r="AE30" s="65"/>
      <c r="AF30" s="14"/>
      <c r="AG30" s="68"/>
    </row>
    <row r="31" spans="1:33" s="3" customFormat="1" ht="18" x14ac:dyDescent="0.25">
      <c r="A31" s="35" t="s">
        <v>70</v>
      </c>
      <c r="B31" s="14">
        <v>13</v>
      </c>
      <c r="C31" s="63">
        <v>10023524807</v>
      </c>
      <c r="D31" s="64" t="s">
        <v>84</v>
      </c>
      <c r="E31" s="87">
        <v>36183</v>
      </c>
      <c r="F31" s="66" t="s">
        <v>30</v>
      </c>
      <c r="G31" s="67" t="s">
        <v>82</v>
      </c>
      <c r="H31" s="65"/>
      <c r="I31" s="65"/>
      <c r="J31" s="65">
        <v>3</v>
      </c>
      <c r="K31" s="65">
        <v>2</v>
      </c>
      <c r="L31" s="65"/>
      <c r="M31" s="65"/>
      <c r="N31" s="65">
        <v>2</v>
      </c>
      <c r="O31" s="65"/>
      <c r="P31" s="65"/>
      <c r="Q31" s="65">
        <v>1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89">
        <f t="shared" si="0"/>
        <v>8</v>
      </c>
      <c r="AC31" s="65"/>
      <c r="AD31" s="65"/>
      <c r="AE31" s="65"/>
      <c r="AF31" s="14"/>
      <c r="AG31" s="68"/>
    </row>
    <row r="32" spans="1:33" s="3" customFormat="1" ht="18" x14ac:dyDescent="0.25">
      <c r="A32" s="35" t="s">
        <v>70</v>
      </c>
      <c r="B32" s="14">
        <v>16</v>
      </c>
      <c r="C32" s="63">
        <v>10091883535</v>
      </c>
      <c r="D32" s="64" t="s">
        <v>85</v>
      </c>
      <c r="E32" s="87">
        <v>38145</v>
      </c>
      <c r="F32" s="66" t="s">
        <v>22</v>
      </c>
      <c r="G32" s="67" t="s">
        <v>58</v>
      </c>
      <c r="H32" s="65">
        <v>2</v>
      </c>
      <c r="I32" s="65"/>
      <c r="J32" s="65">
        <v>1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89">
        <f t="shared" si="0"/>
        <v>3</v>
      </c>
      <c r="AC32" s="65"/>
      <c r="AD32" s="65"/>
      <c r="AE32" s="96"/>
      <c r="AF32" s="14"/>
      <c r="AG32" s="68"/>
    </row>
    <row r="33" spans="1:33" s="3" customFormat="1" ht="18" x14ac:dyDescent="0.25">
      <c r="A33" s="35" t="s">
        <v>70</v>
      </c>
      <c r="B33" s="14">
        <v>3</v>
      </c>
      <c r="C33" s="63">
        <v>10052470819</v>
      </c>
      <c r="D33" s="64" t="s">
        <v>62</v>
      </c>
      <c r="E33" s="87">
        <v>37680</v>
      </c>
      <c r="F33" s="66" t="s">
        <v>22</v>
      </c>
      <c r="G33" s="67" t="s">
        <v>47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89"/>
      <c r="AC33" s="65"/>
      <c r="AD33" s="65"/>
      <c r="AE33" s="96"/>
      <c r="AF33" s="14"/>
      <c r="AG33" s="68"/>
    </row>
    <row r="34" spans="1:33" s="3" customFormat="1" ht="18" x14ac:dyDescent="0.25">
      <c r="A34" s="35" t="s">
        <v>70</v>
      </c>
      <c r="B34" s="14">
        <v>11</v>
      </c>
      <c r="C34" s="63">
        <v>10114015396</v>
      </c>
      <c r="D34" s="64" t="s">
        <v>61</v>
      </c>
      <c r="E34" s="87">
        <v>36017</v>
      </c>
      <c r="F34" s="66" t="s">
        <v>30</v>
      </c>
      <c r="G34" s="67" t="s">
        <v>60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89"/>
      <c r="AC34" s="65"/>
      <c r="AD34" s="65"/>
      <c r="AE34" s="96"/>
      <c r="AF34" s="14"/>
      <c r="AG34" s="68"/>
    </row>
    <row r="35" spans="1:33" s="3" customFormat="1" ht="18" x14ac:dyDescent="0.25">
      <c r="A35" s="35" t="s">
        <v>70</v>
      </c>
      <c r="B35" s="14">
        <v>4</v>
      </c>
      <c r="C35" s="63">
        <v>10080503516</v>
      </c>
      <c r="D35" s="64" t="s">
        <v>64</v>
      </c>
      <c r="E35" s="87">
        <v>37984</v>
      </c>
      <c r="F35" s="66" t="s">
        <v>30</v>
      </c>
      <c r="G35" s="67" t="s">
        <v>47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89"/>
      <c r="AC35" s="65"/>
      <c r="AD35" s="65"/>
      <c r="AE35" s="96"/>
      <c r="AF35" s="14"/>
      <c r="AG35" s="68"/>
    </row>
    <row r="36" spans="1:33" s="3" customFormat="1" ht="18" x14ac:dyDescent="0.25">
      <c r="A36" s="35" t="s">
        <v>70</v>
      </c>
      <c r="B36" s="14">
        <v>2</v>
      </c>
      <c r="C36" s="63">
        <v>10010084849</v>
      </c>
      <c r="D36" s="64" t="s">
        <v>63</v>
      </c>
      <c r="E36" s="87">
        <v>34294</v>
      </c>
      <c r="F36" s="66" t="s">
        <v>22</v>
      </c>
      <c r="G36" s="67" t="s">
        <v>47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89"/>
      <c r="AC36" s="65"/>
      <c r="AD36" s="65"/>
      <c r="AE36" s="96"/>
      <c r="AF36" s="14"/>
      <c r="AG36" s="68"/>
    </row>
    <row r="37" spans="1:33" s="3" customFormat="1" ht="18" x14ac:dyDescent="0.25">
      <c r="A37" s="35" t="s">
        <v>69</v>
      </c>
      <c r="B37" s="14">
        <v>12</v>
      </c>
      <c r="C37" s="63">
        <v>10036017393</v>
      </c>
      <c r="D37" s="64" t="s">
        <v>86</v>
      </c>
      <c r="E37" s="87">
        <v>37128</v>
      </c>
      <c r="F37" s="66" t="s">
        <v>22</v>
      </c>
      <c r="G37" s="67" t="s">
        <v>82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89"/>
      <c r="AC37" s="65"/>
      <c r="AD37" s="65"/>
      <c r="AE37" s="96"/>
      <c r="AF37" s="14"/>
      <c r="AG37" s="68"/>
    </row>
    <row r="38" spans="1:33" s="3" customFormat="1" ht="18.600000000000001" thickBot="1" x14ac:dyDescent="0.3">
      <c r="A38" s="38" t="s">
        <v>69</v>
      </c>
      <c r="B38" s="36">
        <v>15</v>
      </c>
      <c r="C38" s="69">
        <v>10006503832</v>
      </c>
      <c r="D38" s="70" t="s">
        <v>87</v>
      </c>
      <c r="E38" s="88">
        <v>33408</v>
      </c>
      <c r="F38" s="72" t="s">
        <v>22</v>
      </c>
      <c r="G38" s="73" t="s">
        <v>82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90"/>
      <c r="AC38" s="71"/>
      <c r="AD38" s="71"/>
      <c r="AE38" s="97"/>
      <c r="AF38" s="36"/>
      <c r="AG38" s="74"/>
    </row>
    <row r="39" spans="1:33" ht="8.25" customHeight="1" thickTop="1" thickBot="1" x14ac:dyDescent="0.3">
      <c r="A39" s="59"/>
      <c r="B39" s="60"/>
      <c r="C39" s="60"/>
      <c r="D39" s="59"/>
      <c r="E39" s="61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5" thickTop="1" x14ac:dyDescent="0.25">
      <c r="A40" s="135" t="s">
        <v>5</v>
      </c>
      <c r="B40" s="117"/>
      <c r="C40" s="117"/>
      <c r="D40" s="117"/>
      <c r="E40" s="117"/>
      <c r="F40" s="117"/>
      <c r="G40" s="117"/>
      <c r="H40" s="117" t="s">
        <v>6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8"/>
    </row>
    <row r="41" spans="1:33" ht="14.4" x14ac:dyDescent="0.25">
      <c r="A41" s="39" t="s">
        <v>89</v>
      </c>
      <c r="B41" s="13"/>
      <c r="C41" s="75"/>
      <c r="D41" s="13"/>
      <c r="E41" s="76"/>
      <c r="F41" s="13"/>
      <c r="G41" s="23"/>
      <c r="AC41" s="19" t="s">
        <v>31</v>
      </c>
      <c r="AD41" s="37">
        <v>5</v>
      </c>
      <c r="AE41" s="91"/>
      <c r="AF41" s="21" t="s">
        <v>29</v>
      </c>
      <c r="AG41" s="22">
        <f>COUNTIF(F2:F38,"ЗМС")</f>
        <v>0</v>
      </c>
    </row>
    <row r="42" spans="1:33" ht="14.4" x14ac:dyDescent="0.25">
      <c r="A42" s="86" t="s">
        <v>90</v>
      </c>
      <c r="B42" s="77"/>
      <c r="C42" s="78"/>
      <c r="D42" s="77"/>
      <c r="E42" s="79"/>
      <c r="F42" s="77"/>
      <c r="G42" s="24"/>
      <c r="AC42" s="20" t="s">
        <v>24</v>
      </c>
      <c r="AD42" s="37">
        <f>AD43+AD47</f>
        <v>16</v>
      </c>
      <c r="AE42" s="92"/>
      <c r="AF42" s="21" t="s">
        <v>20</v>
      </c>
      <c r="AG42" s="22">
        <f>COUNTIF(F2:F38,"МСМК")</f>
        <v>0</v>
      </c>
    </row>
    <row r="43" spans="1:33" ht="14.4" x14ac:dyDescent="0.25">
      <c r="A43" s="86" t="s">
        <v>72</v>
      </c>
      <c r="B43" s="77"/>
      <c r="C43" s="77"/>
      <c r="D43" s="77"/>
      <c r="E43" s="79"/>
      <c r="F43" s="77"/>
      <c r="G43" s="24"/>
      <c r="AC43" s="20" t="s">
        <v>25</v>
      </c>
      <c r="AD43" s="37">
        <f>AD44+AD45+AD46</f>
        <v>14</v>
      </c>
      <c r="AE43" s="92"/>
      <c r="AF43" s="21" t="s">
        <v>22</v>
      </c>
      <c r="AG43" s="22">
        <f>COUNTIF(F2:F38,"МС")</f>
        <v>10</v>
      </c>
    </row>
    <row r="44" spans="1:33" ht="14.4" x14ac:dyDescent="0.25">
      <c r="A44" s="86" t="s">
        <v>73</v>
      </c>
      <c r="B44" s="77"/>
      <c r="C44" s="77"/>
      <c r="D44" s="77"/>
      <c r="E44" s="79"/>
      <c r="F44" s="77"/>
      <c r="G44" s="24"/>
      <c r="AC44" s="20" t="s">
        <v>26</v>
      </c>
      <c r="AD44" s="37">
        <f>COUNT(A8:A67)</f>
        <v>8</v>
      </c>
      <c r="AE44" s="92"/>
      <c r="AF44" s="21" t="s">
        <v>30</v>
      </c>
      <c r="AG44" s="22">
        <f>COUNTIF(F2:F38,"КМС")</f>
        <v>6</v>
      </c>
    </row>
    <row r="45" spans="1:33" ht="14.4" x14ac:dyDescent="0.25">
      <c r="A45" s="81"/>
      <c r="B45" s="1"/>
      <c r="D45" s="77"/>
      <c r="E45" s="79"/>
      <c r="F45" s="77"/>
      <c r="G45" s="24"/>
      <c r="AC45" s="20" t="s">
        <v>27</v>
      </c>
      <c r="AD45" s="37">
        <f>COUNTIF(A8:A66,"НФ")</f>
        <v>6</v>
      </c>
      <c r="AE45" s="92"/>
      <c r="AF45" s="21" t="s">
        <v>38</v>
      </c>
      <c r="AG45" s="22">
        <f>COUNTIF(F2:F38,"1 СР")</f>
        <v>0</v>
      </c>
    </row>
    <row r="46" spans="1:33" ht="14.4" x14ac:dyDescent="0.25">
      <c r="A46" s="80"/>
      <c r="B46" s="77"/>
      <c r="C46" s="77"/>
      <c r="D46" s="77"/>
      <c r="E46" s="79"/>
      <c r="F46" s="77"/>
      <c r="G46" s="24"/>
      <c r="AC46" s="20" t="s">
        <v>32</v>
      </c>
      <c r="AD46" s="37">
        <f>COUNTIF(A8:A66,"ДСКВ")</f>
        <v>0</v>
      </c>
      <c r="AE46" s="92"/>
      <c r="AF46" s="21" t="s">
        <v>39</v>
      </c>
      <c r="AG46" s="22">
        <f>COUNTIF(F2:F38,"2 СР")</f>
        <v>0</v>
      </c>
    </row>
    <row r="47" spans="1:33" ht="14.4" x14ac:dyDescent="0.25">
      <c r="A47" s="82"/>
      <c r="B47" s="9"/>
      <c r="C47" s="9"/>
      <c r="D47" s="77"/>
      <c r="E47" s="79"/>
      <c r="F47" s="77"/>
      <c r="G47" s="24"/>
      <c r="AB47" s="25"/>
      <c r="AC47" s="20" t="s">
        <v>28</v>
      </c>
      <c r="AD47" s="37">
        <f>COUNTIF(A9:A67,"НС")</f>
        <v>2</v>
      </c>
      <c r="AE47" s="93"/>
      <c r="AF47" s="21" t="s">
        <v>41</v>
      </c>
      <c r="AG47" s="22">
        <f>COUNTIF(F1:F38,"3 СР")</f>
        <v>0</v>
      </c>
    </row>
    <row r="48" spans="1:33" ht="4.5" customHeight="1" x14ac:dyDescent="0.25">
      <c r="A48" s="83"/>
      <c r="B48" s="10"/>
      <c r="C48" s="10"/>
      <c r="D48" s="7"/>
      <c r="E48" s="84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F48" s="7"/>
      <c r="AG48" s="85"/>
    </row>
    <row r="49" spans="1:33" ht="15.6" x14ac:dyDescent="0.25">
      <c r="A49" s="133" t="s">
        <v>3</v>
      </c>
      <c r="B49" s="124"/>
      <c r="C49" s="124"/>
      <c r="D49" s="124"/>
      <c r="E49" s="124"/>
      <c r="F49" s="124" t="s">
        <v>11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32"/>
      <c r="AC49" s="124" t="s">
        <v>4</v>
      </c>
      <c r="AD49" s="124"/>
      <c r="AE49" s="124"/>
      <c r="AF49" s="124"/>
      <c r="AG49" s="125"/>
    </row>
    <row r="50" spans="1:33" x14ac:dyDescent="0.25">
      <c r="A50" s="134"/>
      <c r="B50" s="102"/>
      <c r="C50" s="102"/>
      <c r="D50" s="102"/>
      <c r="E50" s="102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33"/>
      <c r="AC50" s="126"/>
      <c r="AD50" s="126"/>
      <c r="AE50" s="126"/>
      <c r="AF50" s="126"/>
      <c r="AG50" s="127"/>
    </row>
    <row r="51" spans="1:33" x14ac:dyDescent="0.25">
      <c r="A51" s="3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94"/>
      <c r="S51" s="94"/>
      <c r="T51" s="94"/>
      <c r="U51" s="94"/>
      <c r="V51" s="94"/>
      <c r="W51" s="94"/>
      <c r="X51" s="94"/>
      <c r="Y51" s="94"/>
      <c r="Z51" s="29"/>
      <c r="AA51" s="29"/>
      <c r="AB51" s="29"/>
      <c r="AC51" s="29"/>
      <c r="AD51" s="29"/>
      <c r="AE51" s="29"/>
      <c r="AF51" s="29"/>
      <c r="AG51" s="34"/>
    </row>
    <row r="52" spans="1:33" x14ac:dyDescent="0.25">
      <c r="A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94"/>
      <c r="S52" s="94"/>
      <c r="T52" s="94"/>
      <c r="U52" s="94"/>
      <c r="V52" s="94"/>
      <c r="W52" s="94"/>
      <c r="X52" s="94"/>
      <c r="Y52" s="94"/>
      <c r="Z52" s="29"/>
      <c r="AA52" s="29"/>
      <c r="AB52" s="29"/>
      <c r="AC52" s="29"/>
      <c r="AD52" s="29"/>
      <c r="AE52" s="29"/>
      <c r="AF52" s="29"/>
      <c r="AG52" s="34"/>
    </row>
    <row r="53" spans="1:33" x14ac:dyDescent="0.25">
      <c r="A53" s="30"/>
      <c r="D53" s="29"/>
      <c r="E53" s="2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94"/>
      <c r="S53" s="94"/>
      <c r="T53" s="94"/>
      <c r="U53" s="94"/>
      <c r="V53" s="94"/>
      <c r="W53" s="94"/>
      <c r="X53" s="94"/>
      <c r="Y53" s="94"/>
      <c r="Z53" s="29"/>
      <c r="AA53" s="29"/>
      <c r="AB53" s="29"/>
      <c r="AC53" s="29"/>
      <c r="AD53" s="29"/>
      <c r="AE53" s="29"/>
      <c r="AF53" s="29"/>
      <c r="AG53" s="34"/>
    </row>
    <row r="54" spans="1:33" x14ac:dyDescent="0.25">
      <c r="A54" s="30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94"/>
      <c r="S54" s="94"/>
      <c r="T54" s="94"/>
      <c r="U54" s="94"/>
      <c r="V54" s="94"/>
      <c r="W54" s="94"/>
      <c r="X54" s="94"/>
      <c r="Y54" s="94"/>
      <c r="Z54" s="29"/>
      <c r="AA54" s="29"/>
      <c r="AB54" s="29"/>
      <c r="AC54" s="29"/>
      <c r="AD54" s="29"/>
      <c r="AE54" s="29"/>
      <c r="AF54" s="29"/>
      <c r="AG54" s="34"/>
    </row>
    <row r="55" spans="1:33" ht="16.2" thickBot="1" x14ac:dyDescent="0.3">
      <c r="A55" s="132"/>
      <c r="B55" s="130"/>
      <c r="C55" s="130"/>
      <c r="D55" s="130"/>
      <c r="E55" s="130"/>
      <c r="F55" s="130" t="str">
        <f>G17</f>
        <v>ЕЛИФЕРОВ А. В.  (ВК, г. ВОРОНЕЖ)</v>
      </c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31"/>
      <c r="AC55" s="130" t="str">
        <f>G18</f>
        <v>АГАПОВА И.А. (1К, г. ВОРОНЕЖ)</v>
      </c>
      <c r="AD55" s="130"/>
      <c r="AE55" s="130"/>
      <c r="AF55" s="130"/>
      <c r="AG55" s="131"/>
    </row>
    <row r="56" spans="1:33" ht="14.4" thickTop="1" x14ac:dyDescent="0.25"/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9"/>
    </row>
  </sheetData>
  <mergeCells count="39">
    <mergeCell ref="A12:AG12"/>
    <mergeCell ref="A1:AG1"/>
    <mergeCell ref="A2:AG2"/>
    <mergeCell ref="A3:AG3"/>
    <mergeCell ref="A4:AG4"/>
    <mergeCell ref="A5:AG5"/>
    <mergeCell ref="A6:AG6"/>
    <mergeCell ref="A7:AG7"/>
    <mergeCell ref="A8:AG8"/>
    <mergeCell ref="A9:AG9"/>
    <mergeCell ref="A10:AG10"/>
    <mergeCell ref="A11:AG11"/>
    <mergeCell ref="H40:AG40"/>
    <mergeCell ref="A15:G15"/>
    <mergeCell ref="H15:AG15"/>
    <mergeCell ref="A21:A22"/>
    <mergeCell ref="B21:B22"/>
    <mergeCell ref="C21:C22"/>
    <mergeCell ref="D21:D22"/>
    <mergeCell ref="E21:E22"/>
    <mergeCell ref="F21:F22"/>
    <mergeCell ref="G21:G22"/>
    <mergeCell ref="H21:AA21"/>
    <mergeCell ref="A55:E55"/>
    <mergeCell ref="F55:AA55"/>
    <mergeCell ref="AC55:AG55"/>
    <mergeCell ref="AE21:AE22"/>
    <mergeCell ref="AD21:AD22"/>
    <mergeCell ref="A49:E49"/>
    <mergeCell ref="F49:AA49"/>
    <mergeCell ref="AC49:AG49"/>
    <mergeCell ref="A50:E50"/>
    <mergeCell ref="F50:AA50"/>
    <mergeCell ref="AC50:AG50"/>
    <mergeCell ref="AB21:AB22"/>
    <mergeCell ref="AC21:AC22"/>
    <mergeCell ref="AF21:AF22"/>
    <mergeCell ref="AG21:AG22"/>
    <mergeCell ref="A40:G40"/>
  </mergeCells>
  <conditionalFormatting sqref="AB49:AB1048576 AB1:AB20 AC21:AE21 AC22 AB39:AB40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C843-81A4-4DFC-8BBF-93557FC3DE2A}">
  <dimension ref="A1"/>
  <sheetViews>
    <sheetView topLeftCell="A4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критериум жен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2023-04-29T11:17:31Z</cp:lastPrinted>
  <dcterms:created xsi:type="dcterms:W3CDTF">1996-10-08T23:32:33Z</dcterms:created>
  <dcterms:modified xsi:type="dcterms:W3CDTF">2023-10-04T12:45:51Z</dcterms:modified>
</cp:coreProperties>
</file>