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2023г\Протоколы 2023\17. КР 8 этап, ВС, Москва, 02-05.08.2023\Протокол для сайта\"/>
    </mc:Choice>
  </mc:AlternateContent>
  <xr:revisionPtr revIDLastSave="0" documentId="13_ncr:1_{1A554B57-0E35-4962-B753-EE907E7DA458}" xr6:coauthVersionLast="47" xr6:coauthVersionMax="47" xr10:uidLastSave="{00000000-0000-0000-0000-000000000000}"/>
  <bookViews>
    <workbookView xWindow="10344" yWindow="432" windowWidth="10752" windowHeight="11808" tabRatio="787" activeTab="2" xr2:uid="{00000000-000D-0000-FFFF-FFFF00000000}"/>
  </bookViews>
  <sheets>
    <sheet name="Мужчины ГНВ" sheetId="125" r:id="rId1"/>
    <sheet name="Женщины ГНВ" sheetId="126" r:id="rId2"/>
    <sheet name=" Мужчины Кл" sheetId="123" r:id="rId3"/>
    <sheet name="Женщины" sheetId="124" r:id="rId4"/>
  </sheets>
  <definedNames>
    <definedName name="_xlnm.Print_Titles" localSheetId="2">' Мужчины Кл'!$21:$21</definedName>
    <definedName name="_xlnm.Print_Titles" localSheetId="3">Женщины!$21:$21</definedName>
    <definedName name="_xlnm.Print_Titles" localSheetId="1">'Женщины ГНВ'!$21:$21</definedName>
    <definedName name="_xlnm.Print_Titles" localSheetId="0">'Мужчины ГНВ'!$21:$21</definedName>
    <definedName name="_xlnm.Print_Area" localSheetId="2">' Мужчины Кл'!$A$1:$L$54</definedName>
    <definedName name="_xlnm.Print_Area" localSheetId="3">Женщины!$A$1:$L$50</definedName>
    <definedName name="_xlnm.Print_Area" localSheetId="1">'Женщины ГНВ'!$A$1:$K$50</definedName>
    <definedName name="_xlnm.Print_Area" localSheetId="0">'Мужчины ГНВ'!$A$1:$K$59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26" l="1"/>
  <c r="D50" i="126"/>
  <c r="K42" i="126"/>
  <c r="H42" i="126"/>
  <c r="K41" i="126"/>
  <c r="H41" i="126"/>
  <c r="K40" i="126"/>
  <c r="H40" i="126"/>
  <c r="K39" i="126"/>
  <c r="H39" i="126"/>
  <c r="K38" i="126"/>
  <c r="K37" i="126"/>
  <c r="K36" i="126"/>
  <c r="H48" i="125"/>
  <c r="G59" i="125"/>
  <c r="D59" i="125"/>
  <c r="K51" i="125"/>
  <c r="H51" i="125"/>
  <c r="K50" i="125"/>
  <c r="H50" i="125"/>
  <c r="K49" i="125"/>
  <c r="H49" i="125"/>
  <c r="K48" i="125"/>
  <c r="K47" i="125"/>
  <c r="K46" i="125"/>
  <c r="K45" i="125"/>
  <c r="H38" i="126" l="1"/>
  <c r="H37" i="126" s="1"/>
  <c r="H47" i="125"/>
  <c r="H46" i="125" s="1"/>
  <c r="J50" i="124"/>
  <c r="G50" i="124"/>
  <c r="D50" i="124"/>
  <c r="L42" i="124"/>
  <c r="H42" i="124"/>
  <c r="L41" i="124"/>
  <c r="H41" i="124"/>
  <c r="L40" i="124"/>
  <c r="H40" i="124"/>
  <c r="L39" i="124"/>
  <c r="H39" i="124"/>
  <c r="H38" i="124" s="1"/>
  <c r="H37" i="124" s="1"/>
  <c r="L38" i="124"/>
  <c r="L37" i="124"/>
  <c r="L36" i="124"/>
  <c r="J54" i="123" l="1"/>
  <c r="G54" i="123"/>
  <c r="D54" i="123"/>
  <c r="L46" i="123"/>
  <c r="H46" i="123"/>
  <c r="L45" i="123"/>
  <c r="H45" i="123"/>
  <c r="L44" i="123"/>
  <c r="H44" i="123"/>
  <c r="L43" i="123"/>
  <c r="H43" i="123"/>
  <c r="L42" i="123"/>
  <c r="L41" i="123"/>
  <c r="L40" i="123"/>
  <c r="H42" i="123" l="1"/>
  <c r="H41" i="123" s="1"/>
</calcChain>
</file>

<file path=xl/sharedStrings.xml><?xml version="1.0" encoding="utf-8"?>
<sst xmlns="http://schemas.openxmlformats.org/spreadsheetml/2006/main" count="471" uniqueCount="138">
  <si>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</si>
  <si>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</si>
  <si>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</si>
  <si>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</si>
  <si>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</si>
  <si>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</si>
  <si>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</si>
  <si>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</si>
  <si>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</si>
  <si>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</si>
  <si>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</si>
  <si>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</si>
  <si>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</si>
  <si>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</si>
  <si>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</si>
  <si>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</si>
  <si>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</si>
  <si>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</si>
  <si>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</si>
  <si>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</si>
  <si>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</si>
  <si>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</si>
  <si>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</si>
  <si>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</si>
  <si>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</si>
  <si>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</si>
  <si>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</si>
  <si>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</si>
  <si>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</si>
  <si>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</si>
  <si>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</si>
  <si>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</si>
  <si>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</si>
  <si>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</si>
  <si>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</si>
  <si>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</si>
  <si>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</si>
  <si>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</si>
  <si>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</si>
  <si>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</si>
  <si>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</si>
  <si>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</si>
  <si>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17:00</t>
  </si>
  <si>
    <t>ЗАМЕСТИТЕЛЬ ГЛАВНОГО СУДЬИ</t>
  </si>
  <si>
    <t>ЗАМЕСТИТЕЛЬ ГЛАВНОГО СУДЬИ:</t>
  </si>
  <si>
    <t>Санкт-Петербург</t>
  </si>
  <si>
    <t>Москва</t>
  </si>
  <si>
    <t>Удмуртская Республика</t>
  </si>
  <si>
    <t>Омская область</t>
  </si>
  <si>
    <t>ГБУ ДО "МОСКОВСКАЯ АКАДЕМИЯ ВЕЛОСИПЕДНОГО СПОРТА"</t>
  </si>
  <si>
    <t>ВМХ - гонка - "Классик" (или "Классик" - смешанная)</t>
  </si>
  <si>
    <t>Мужчины</t>
  </si>
  <si>
    <t>МЕСТО ПРОВЕДЕНИЯ: г. Москва, велодром "Марьинский"</t>
  </si>
  <si>
    <t>ДАТА ПРОВЕДЕНИЯ: 04-05 августа 2023 года</t>
  </si>
  <si>
    <t>11:00</t>
  </si>
  <si>
    <t>№ ВРВС: 0080011611Я</t>
  </si>
  <si>
    <t>№ ЕКП 2023: 29829</t>
  </si>
  <si>
    <t>СМОЛЬНИКОВ А.В. (1 кат., Москва)</t>
  </si>
  <si>
    <t>ГВОЗДЕВ К.Е. (1 кат., Москва)</t>
  </si>
  <si>
    <t>НИКУШЕНКОВ Е.А. (2 кат., Москва)</t>
  </si>
  <si>
    <t>КРУГОВ:</t>
  </si>
  <si>
    <t>НАЗВАНИЕ ТРАССЫ / РЕГ.НОМЕР: Велодром "Марьинский"</t>
  </si>
  <si>
    <t>ДИСТАНЦИЯ:</t>
  </si>
  <si>
    <t>4 августа</t>
  </si>
  <si>
    <t>5 августа</t>
  </si>
  <si>
    <t>СУММА</t>
  </si>
  <si>
    <t>Республика Мордовия</t>
  </si>
  <si>
    <t xml:space="preserve">БЕСКРОВНЫЙ Илья  </t>
  </si>
  <si>
    <t xml:space="preserve">РОСЛАНКИН Дмитрий  </t>
  </si>
  <si>
    <t>Женщины</t>
  </si>
  <si>
    <t xml:space="preserve">САВИНА Майя  </t>
  </si>
  <si>
    <t>Иркутская область</t>
  </si>
  <si>
    <t>КАТЫШЕВ Александр</t>
  </si>
  <si>
    <t>ТОЯНОВ Егор</t>
  </si>
  <si>
    <t>НЕЯСКИН Владислав</t>
  </si>
  <si>
    <t>КЛЕЩЕНКО Евгений</t>
  </si>
  <si>
    <t>КАЗАНЦЕВ Александр</t>
  </si>
  <si>
    <t>ЕРМАКОВ Никита</t>
  </si>
  <si>
    <t>МОШКОВ Илья</t>
  </si>
  <si>
    <t>САФРОНОВ Артем</t>
  </si>
  <si>
    <t>ГЕРАСИМЕНКО Георгий</t>
  </si>
  <si>
    <t>САХАТОВ Максим</t>
  </si>
  <si>
    <t>МАКСИМЕНКО Виктор</t>
  </si>
  <si>
    <t>ВОРОБЬЕВ Иван</t>
  </si>
  <si>
    <t>ВИТЯЕВ Игорь</t>
  </si>
  <si>
    <t>БОНДАРЕНКО Ярослава</t>
  </si>
  <si>
    <t>СУВОРОВА Наталья</t>
  </si>
  <si>
    <t>АДМАКИНА Светлана</t>
  </si>
  <si>
    <t>ВАСЬКОВА Виктория</t>
  </si>
  <si>
    <t>РЯБЧИКОВА Ксения</t>
  </si>
  <si>
    <t>ХЛУДНЕВА Дарья</t>
  </si>
  <si>
    <t>ЧЕКУНОВА Анастасия</t>
  </si>
  <si>
    <t>ГЛАЗОВА Ирина</t>
  </si>
  <si>
    <t>ЕРМОЛАЕВА Валентина</t>
  </si>
  <si>
    <t>ОВЧИННИКОВА Варвара</t>
  </si>
  <si>
    <t>ДАТА ПРОВЕДЕНИЯ: 03 августа 2023 года</t>
  </si>
  <si>
    <t>11:20</t>
  </si>
  <si>
    <t>13:00</t>
  </si>
  <si>
    <t>РЕЗУЛЬТАТ</t>
  </si>
  <si>
    <t>909</t>
  </si>
  <si>
    <t>936</t>
  </si>
  <si>
    <t>181</t>
  </si>
  <si>
    <t>246</t>
  </si>
  <si>
    <t>155</t>
  </si>
  <si>
    <t>987</t>
  </si>
  <si>
    <t>52</t>
  </si>
  <si>
    <t>183</t>
  </si>
  <si>
    <t>846</t>
  </si>
  <si>
    <t>132</t>
  </si>
  <si>
    <t>612</t>
  </si>
  <si>
    <t>41</t>
  </si>
  <si>
    <t>655</t>
  </si>
  <si>
    <t>613</t>
  </si>
  <si>
    <t>758</t>
  </si>
  <si>
    <t>393</t>
  </si>
  <si>
    <t>636</t>
  </si>
  <si>
    <t>173</t>
  </si>
  <si>
    <t>818</t>
  </si>
  <si>
    <t>119</t>
  </si>
  <si>
    <t>НС</t>
  </si>
  <si>
    <t>ВМХ - гонка на время</t>
  </si>
  <si>
    <t>МИНИСТЕРСТВО СПОРТА РОССИЙСКОЙ ФЕДЕРАЦИИ</t>
  </si>
  <si>
    <t>ДЕПАРТАМЕНТ СПОРТА ГОРОДА МОСКВЫ</t>
  </si>
  <si>
    <t>ФЕДЕРАЦИЯ ВЕЛОСИПЕДНОГО СПОРТА РОССИИ</t>
  </si>
  <si>
    <t>РСОО "ФЕДЕРАЦИЯ ВЕЛОСИПЕДНОГО СПОРТА В ГОРОДЕ МОСКВЕ"</t>
  </si>
  <si>
    <t>КУБОК РОССИИ (8 ЭТАП)</t>
  </si>
  <si>
    <t>89</t>
  </si>
  <si>
    <t>385</t>
  </si>
  <si>
    <t>74</t>
  </si>
  <si>
    <t>163</t>
  </si>
  <si>
    <t>888</t>
  </si>
  <si>
    <t>808</t>
  </si>
  <si>
    <t>159</t>
  </si>
  <si>
    <t>ХРОМОЧКИН Максим</t>
  </si>
  <si>
    <t>ДЕРГАЧЕВ Константин</t>
  </si>
  <si>
    <t>МАЛЮШКИН Олег</t>
  </si>
  <si>
    <t>ЗАСЛАВЕЦ Виталий</t>
  </si>
  <si>
    <t>ДУЛИС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</si>
</sst>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0" borderId="20" xfId="2" applyFont="1" applyBorder="1" applyAlignment="1">
      <alignment vertical="center"/>
    </xf>
    <xf numFmtId="0" fontId="22" fillId="0" borderId="0" xfId="2" applyFont="1" applyAlignment="1">
      <alignment vertical="center"/>
    </xf>
    <xf numFmtId="49" fontId="22" fillId="0" borderId="0" xfId="2" applyNumberFormat="1" applyFont="1" applyAlignment="1">
      <alignment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1" fontId="13" fillId="0" borderId="17" xfId="2" applyNumberFormat="1" applyFont="1" applyBorder="1" applyAlignment="1">
      <alignment horizontal="right" vertical="center"/>
    </xf>
    <xf numFmtId="0" fontId="12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2" xfId="2" applyFont="1" applyBorder="1" applyAlignment="1">
      <alignment vertical="center"/>
    </xf>
    <xf numFmtId="14" fontId="6" fillId="0" borderId="42" xfId="2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3" borderId="40" xfId="2" applyNumberFormat="1" applyFont="1" applyFill="1" applyBorder="1" applyAlignment="1">
      <alignment horizontal="center" vertical="center"/>
    </xf>
    <xf numFmtId="49" fontId="10" fillId="3" borderId="39" xfId="2" applyNumberFormat="1" applyFont="1" applyFill="1" applyBorder="1" applyAlignment="1">
      <alignment horizontal="center" vertical="center"/>
    </xf>
    <xf numFmtId="0" fontId="10" fillId="2" borderId="3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6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49" fontId="10" fillId="2" borderId="37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0</xdr:row>
      <xdr:rowOff>134621</xdr:rowOff>
    </xdr:from>
    <xdr:to>
      <xdr:col>2</xdr:col>
      <xdr:colOff>76200</xdr:colOff>
      <xdr:row>3</xdr:row>
      <xdr:rowOff>152541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30E45FD-07A9-4CB0-AC64-973096E4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134621"/>
          <a:ext cx="1003299" cy="779920"/>
        </a:xfrm>
        <a:prstGeom prst="rect">
          <a:avLst/>
        </a:prstGeom>
      </xdr:spPr>
    </xdr:pic>
    <xdr:clientData/>
  </xdr:twoCellAnchor>
  <xdr:twoCellAnchor editAs="oneCell">
    <xdr:from>
      <xdr:col>2</xdr:col>
      <xdr:colOff>66041</xdr:colOff>
      <xdr:row>0</xdr:row>
      <xdr:rowOff>203201</xdr:rowOff>
    </xdr:from>
    <xdr:to>
      <xdr:col>3</xdr:col>
      <xdr:colOff>292100</xdr:colOff>
      <xdr:row>3</xdr:row>
      <xdr:rowOff>69316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DBAE3A5-35AA-4080-A11B-EAD8B0200C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082041" y="203201"/>
          <a:ext cx="1051559" cy="628115"/>
        </a:xfrm>
        <a:prstGeom prst="rect">
          <a:avLst/>
        </a:prstGeom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10</xdr:col>
      <xdr:colOff>7620</xdr:colOff>
      <xdr:row>4</xdr:row>
      <xdr:rowOff>125395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86CF71F0-EBBF-41AF-8668-CD612166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0"/>
          <a:ext cx="1468120" cy="114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39916</xdr:colOff>
      <xdr:row>0</xdr:row>
      <xdr:rowOff>86360</xdr:rowOff>
    </xdr:from>
    <xdr:to>
      <xdr:col>10</xdr:col>
      <xdr:colOff>777240</xdr:colOff>
      <xdr:row>2</xdr:row>
      <xdr:rowOff>241300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09FECAFC-3D20-479A-833D-044442F7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916" y="86360"/>
          <a:ext cx="737324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0</xdr:row>
      <xdr:rowOff>134621</xdr:rowOff>
    </xdr:from>
    <xdr:to>
      <xdr:col>2</xdr:col>
      <xdr:colOff>76200</xdr:colOff>
      <xdr:row>3</xdr:row>
      <xdr:rowOff>152541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647902E-B752-4611-9F79-EC677BC87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134621"/>
          <a:ext cx="1000759" cy="772300"/>
        </a:xfrm>
        <a:prstGeom prst="rect">
          <a:avLst/>
        </a:prstGeom>
      </xdr:spPr>
    </xdr:pic>
    <xdr:clientData/>
  </xdr:twoCellAnchor>
  <xdr:twoCellAnchor editAs="oneCell">
    <xdr:from>
      <xdr:col>2</xdr:col>
      <xdr:colOff>66041</xdr:colOff>
      <xdr:row>0</xdr:row>
      <xdr:rowOff>203201</xdr:rowOff>
    </xdr:from>
    <xdr:to>
      <xdr:col>3</xdr:col>
      <xdr:colOff>292100</xdr:colOff>
      <xdr:row>3</xdr:row>
      <xdr:rowOff>69316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09E671C-F172-49D7-99B0-F5E92C682C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079501" y="203201"/>
          <a:ext cx="1056639" cy="620495"/>
        </a:xfrm>
        <a:prstGeom prst="rect">
          <a:avLst/>
        </a:prstGeom>
      </xdr:spPr>
    </xdr:pic>
    <xdr:clientData/>
  </xdr:twoCellAnchor>
  <xdr:twoCellAnchor>
    <xdr:from>
      <xdr:col>8</xdr:col>
      <xdr:colOff>469900</xdr:colOff>
      <xdr:row>0</xdr:row>
      <xdr:rowOff>0</xdr:rowOff>
    </xdr:from>
    <xdr:to>
      <xdr:col>10</xdr:col>
      <xdr:colOff>7620</xdr:colOff>
      <xdr:row>4</xdr:row>
      <xdr:rowOff>125395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8F4B3356-1DCF-4B35-99F3-3A4C44FD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040" y="0"/>
          <a:ext cx="1473200" cy="113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39916</xdr:colOff>
      <xdr:row>0</xdr:row>
      <xdr:rowOff>86360</xdr:rowOff>
    </xdr:from>
    <xdr:to>
      <xdr:col>10</xdr:col>
      <xdr:colOff>777240</xdr:colOff>
      <xdr:row>2</xdr:row>
      <xdr:rowOff>241300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ABFBAA98-2227-42A5-AF6B-BDCC0502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536" y="86360"/>
          <a:ext cx="737324" cy="65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195581</xdr:colOff>
      <xdr:row>0</xdr:row>
      <xdr:rowOff>144780</xdr:rowOff>
    </xdr:from>
    <xdr:to>
      <xdr:col>2</xdr:col>
      <xdr:colOff>171366</xdr:colOff>
      <xdr:row>3</xdr:row>
      <xdr:rowOff>152399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A0E44-BB19-534A-B8EB-5197EE2A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1" y="144780"/>
          <a:ext cx="996865" cy="784859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144781</xdr:colOff>
      <xdr:row>0</xdr:row>
      <xdr:rowOff>238761</xdr:rowOff>
    </xdr:from>
    <xdr:to>
      <xdr:col>3</xdr:col>
      <xdr:colOff>365760</xdr:colOff>
      <xdr:row>3</xdr:row>
      <xdr:rowOff>100558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524508-D23C-404E-9D35-8D5BA7FDA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1165861" y="238761"/>
          <a:ext cx="1059179" cy="639037"/>
        </a:xfrm>
        <a:prstGeom prst="rect">
          <a:avLst/>
        </a:prstGeom>
      </xdr:spPr>
    </xdr:pic>
    <xdr:clientData/>
  </xdr:twoCellAnchor>
  <xdr:twoCellAnchor>
    <xdr:from>
      <xdr:col>8</xdr:col>
      <xdr:colOff>579120</xdr:colOff>
      <xdr:row>0</xdr:row>
      <xdr:rowOff>0</xdr:rowOff>
    </xdr:from>
    <xdr:to>
      <xdr:col>10</xdr:col>
      <xdr:colOff>822960</xdr:colOff>
      <xdr:row>4</xdr:row>
      <xdr:rowOff>125395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6947869F-0191-49DE-B768-8E7411B7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0"/>
          <a:ext cx="1615440" cy="1161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929640</xdr:colOff>
      <xdr:row>0</xdr:row>
      <xdr:rowOff>45720</xdr:rowOff>
    </xdr:from>
    <xdr:to>
      <xdr:col>11</xdr:col>
      <xdr:colOff>777240</xdr:colOff>
      <xdr:row>2</xdr:row>
      <xdr:rowOff>250764</xdr:rowOff>
    </xdr:to>
    <xdr:pic>
      <xdr:nvPicPr>
        <xdr:cNvPr id="5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32C19530-5E49-4D84-AB00-BAE0618D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480" y="45720"/>
          <a:ext cx="792480" cy="723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15240</xdr:rowOff>
    </xdr:from>
    <xdr:to>
      <xdr:col>10</xdr:col>
      <xdr:colOff>914400</xdr:colOff>
      <xdr:row>4</xdr:row>
      <xdr:rowOff>140635</xdr:rowOff>
    </xdr:to>
    <xdr:pic>
      <xdr:nvPicPr>
        <xdr:cNvPr id="4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:a16="http://schemas.microsoft.com/office/drawing/2014/main" id="{DE3D5ADD-63FE-4609-A866-F34FA616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5240"/>
          <a:ext cx="1615440" cy="1161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195581</xdr:colOff>
      <xdr:row>0</xdr:row>
      <xdr:rowOff>144780</xdr:rowOff>
    </xdr:from>
    <xdr:to>
      <xdr:col>2</xdr:col>
      <xdr:colOff>171366</xdr:colOff>
      <xdr:row>3</xdr:row>
      <xdr:rowOff>152399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7003143-7147-4D10-94D7-25113EAC1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1" y="144780"/>
          <a:ext cx="989245" cy="761999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144781</xdr:colOff>
      <xdr:row>0</xdr:row>
      <xdr:rowOff>238761</xdr:rowOff>
    </xdr:from>
    <xdr:to>
      <xdr:col>3</xdr:col>
      <xdr:colOff>365760</xdr:colOff>
      <xdr:row>3</xdr:row>
      <xdr:rowOff>100558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C32E25-7299-4241-8179-352123A0D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0512"/>
        <a:stretch/>
      </xdr:blipFill>
      <xdr:spPr>
        <a:xfrm>
          <a:off x="1158241" y="238761"/>
          <a:ext cx="1051559" cy="616177"/>
        </a:xfrm>
        <a:prstGeom prst="rect">
          <a:avLst/>
        </a:prstGeom>
      </xdr:spPr>
    </xdr:pic>
    <xdr:clientData/>
  </xdr:twoCellAnchor>
  <xdr:twoCellAnchor editAs="oneCell">
    <xdr:from>
      <xdr:col>10</xdr:col>
      <xdr:colOff>929640</xdr:colOff>
      <xdr:row>0</xdr:row>
      <xdr:rowOff>45720</xdr:rowOff>
    </xdr:from>
    <xdr:to>
      <xdr:col>11</xdr:col>
      <xdr:colOff>777240</xdr:colOff>
      <xdr:row>2</xdr:row>
      <xdr:rowOff>250764</xdr:rowOff>
    </xdr:to>
    <xdr:pic>
      <xdr:nvPicPr>
        <xdr:cNvPr id="9" name="Рисунок 7" descr="C:\Users\Сумароков ВО\Desktop\Критериум Лужники\фвсм лого.png">
          <a:extLst>
            <a:ext uri="{FF2B5EF4-FFF2-40B4-BE49-F238E27FC236}">
              <a16:creationId xmlns:a16="http://schemas.microsoft.com/office/drawing/2014/main" id="{285A6106-FD66-4E4E-AB43-91F0A213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9760" y="45720"/>
          <a:ext cx="792480" cy="7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3717-983B-4284-87B2-056B1D3D2D4C}">
  <sheetPr>
    <tabColor theme="3" tint="-0.249977111117893"/>
    <pageSetUpPr fitToPage="1"/>
  </sheetPr>
  <dimension ref="A1:R60"/>
  <sheetViews>
    <sheetView topLeftCell="A13" zoomScale="60" zoomScaleNormal="60" zoomScaleSheetLayoutView="89" workbookViewId="0">
      <selection activeCell="E28" sqref="E28"/>
    </sheetView>
  </sheetViews>
  <sheetFormatPr defaultColWidth="9.109375" defaultRowHeight="13.8" x14ac:dyDescent="0.25"/>
  <cols>
    <col min="1" max="1" width="7" style="2" customWidth="1"/>
    <col min="2" max="2" width="7.77734375" style="97" customWidth="1"/>
    <col min="3" max="3" width="12.109375" style="97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14.4414062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60"/>
    <col min="19" max="16384" width="9.109375" style="2"/>
  </cols>
  <sheetData>
    <row r="1" spans="1:18" customFormat="1" ht="19.95" customHeight="1" x14ac:dyDescent="0.25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89"/>
      <c r="M1" s="86"/>
    </row>
    <row r="2" spans="1:18" customFormat="1" ht="19.95" customHeight="1" x14ac:dyDescent="0.25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89"/>
      <c r="M2" s="86"/>
    </row>
    <row r="3" spans="1:18" customFormat="1" ht="19.95" customHeight="1" x14ac:dyDescent="0.25">
      <c r="A3" s="112" t="s">
        <v>123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89"/>
      <c r="M3" s="86"/>
    </row>
    <row r="4" spans="1:18" ht="19.95" customHeight="1" x14ac:dyDescent="0.25">
      <c r="A4" s="113" t="s">
        <v>124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8" ht="19.95" customHeight="1" x14ac:dyDescent="0.25">
      <c r="A5" s="113" t="s">
        <v>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N5"/>
    </row>
    <row r="6" spans="1:18" s="3" customFormat="1" ht="19.95" customHeight="1" x14ac:dyDescent="0.25">
      <c r="A6" s="114" t="s">
        <v>125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P6" s="72"/>
      <c r="Q6" s="72"/>
      <c r="R6" s="72"/>
    </row>
    <row r="7" spans="1:18" s="3" customFormat="1" ht="19.95" customHeight="1" x14ac:dyDescent="0.25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P7" s="72"/>
      <c r="Q7" s="72"/>
      <c r="R7" s="72"/>
    </row>
    <row r="8" spans="1:18" s="3" customFormat="1" ht="19.95" customHeight="1" thickBot="1" x14ac:dyDescent="0.3">
      <c r="A8" s="116" t="s">
        <v>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P8" s="72"/>
      <c r="Q8" s="72"/>
      <c r="R8" s="72"/>
    </row>
    <row r="9" spans="1:18" ht="19.95" customHeight="1" thickTop="1" x14ac:dyDescent="0.25">
      <c r="A9" s="117" t="s">
        <v>29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8" ht="19.95" customHeight="1" x14ac:dyDescent="0.25">
      <c r="A10" s="120" t="s">
        <v>120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8" ht="19.95" customHeight="1" x14ac:dyDescent="0.25">
      <c r="A11" s="120" t="s">
        <v>51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8" ht="7.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8" ht="15.6" x14ac:dyDescent="0.25">
      <c r="A13" s="123" t="s">
        <v>52</v>
      </c>
      <c r="B13" s="124"/>
      <c r="C13" s="124"/>
      <c r="D13" s="124"/>
      <c r="E13" s="5"/>
      <c r="F13" s="5"/>
      <c r="G13" s="95" t="s">
        <v>36</v>
      </c>
      <c r="H13" s="61" t="s">
        <v>96</v>
      </c>
      <c r="I13" s="5"/>
      <c r="J13" s="6"/>
      <c r="K13" s="58" t="s">
        <v>55</v>
      </c>
    </row>
    <row r="14" spans="1:18" ht="15.6" x14ac:dyDescent="0.25">
      <c r="A14" s="125" t="s">
        <v>95</v>
      </c>
      <c r="B14" s="126"/>
      <c r="C14" s="126"/>
      <c r="D14" s="126"/>
      <c r="E14" s="7"/>
      <c r="F14" s="7"/>
      <c r="G14" s="75" t="s">
        <v>37</v>
      </c>
      <c r="H14" s="62" t="s">
        <v>97</v>
      </c>
      <c r="I14" s="7"/>
      <c r="J14" s="8"/>
      <c r="K14" s="59" t="s">
        <v>56</v>
      </c>
    </row>
    <row r="15" spans="1:18" ht="14.4" x14ac:dyDescent="0.25">
      <c r="A15" s="127" t="s">
        <v>6</v>
      </c>
      <c r="B15" s="128"/>
      <c r="C15" s="128"/>
      <c r="D15" s="128"/>
      <c r="E15" s="128"/>
      <c r="F15" s="128"/>
      <c r="G15" s="129"/>
      <c r="H15" s="130" t="s">
        <v>0</v>
      </c>
      <c r="I15" s="128"/>
      <c r="J15" s="128"/>
      <c r="K15" s="131"/>
    </row>
    <row r="16" spans="1:18" ht="14.4" x14ac:dyDescent="0.25">
      <c r="A16" s="9" t="s">
        <v>12</v>
      </c>
      <c r="B16" s="10"/>
      <c r="C16" s="10"/>
      <c r="D16" s="11"/>
      <c r="E16" s="12"/>
      <c r="F16" s="11"/>
      <c r="G16" s="55"/>
      <c r="H16" s="132" t="s">
        <v>61</v>
      </c>
      <c r="I16" s="133"/>
      <c r="J16" s="133"/>
      <c r="K16" s="134"/>
    </row>
    <row r="17" spans="1:18" ht="14.4" x14ac:dyDescent="0.25">
      <c r="A17" s="9" t="s">
        <v>13</v>
      </c>
      <c r="B17" s="10"/>
      <c r="C17" s="10"/>
      <c r="D17" s="13"/>
      <c r="E17" s="12"/>
      <c r="F17" s="11"/>
      <c r="G17" s="56" t="s">
        <v>57</v>
      </c>
      <c r="H17" s="70" t="s">
        <v>35</v>
      </c>
      <c r="I17" s="45"/>
      <c r="J17" s="45"/>
      <c r="K17" s="57">
        <v>5</v>
      </c>
    </row>
    <row r="18" spans="1:18" ht="14.4" x14ac:dyDescent="0.25">
      <c r="A18" s="34" t="s">
        <v>14</v>
      </c>
      <c r="B18" s="10"/>
      <c r="C18" s="10"/>
      <c r="D18" s="13"/>
      <c r="E18" s="12"/>
      <c r="F18" s="11"/>
      <c r="G18" s="56" t="s">
        <v>58</v>
      </c>
      <c r="H18" s="70" t="s">
        <v>60</v>
      </c>
      <c r="I18" s="45"/>
      <c r="J18" s="45"/>
      <c r="K18" s="57">
        <v>1</v>
      </c>
    </row>
    <row r="19" spans="1:18" ht="15" thickBot="1" x14ac:dyDescent="0.3">
      <c r="A19" s="9" t="s">
        <v>44</v>
      </c>
      <c r="B19" s="14"/>
      <c r="C19" s="14"/>
      <c r="D19" s="15"/>
      <c r="E19" s="15"/>
      <c r="F19" s="15"/>
      <c r="G19" s="56" t="s">
        <v>59</v>
      </c>
      <c r="H19" s="71" t="s">
        <v>62</v>
      </c>
      <c r="I19" s="46"/>
      <c r="J19" s="44"/>
      <c r="K19" s="94">
        <v>420</v>
      </c>
    </row>
    <row r="20" spans="1:18" ht="12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18"/>
      <c r="K20" s="19"/>
    </row>
    <row r="21" spans="1:18" s="20" customFormat="1" ht="20.25" customHeight="1" thickTop="1" x14ac:dyDescent="0.25">
      <c r="A21" s="148" t="s">
        <v>4</v>
      </c>
      <c r="B21" s="142" t="s">
        <v>8</v>
      </c>
      <c r="C21" s="142" t="s">
        <v>28</v>
      </c>
      <c r="D21" s="142" t="s">
        <v>1</v>
      </c>
      <c r="E21" s="142" t="s">
        <v>26</v>
      </c>
      <c r="F21" s="142" t="s">
        <v>5</v>
      </c>
      <c r="G21" s="142" t="s">
        <v>9</v>
      </c>
      <c r="H21" s="144"/>
      <c r="I21" s="144" t="s">
        <v>98</v>
      </c>
      <c r="J21" s="146" t="s">
        <v>30</v>
      </c>
      <c r="K21" s="135" t="s">
        <v>10</v>
      </c>
      <c r="M21" s="84"/>
      <c r="P21" s="73"/>
      <c r="Q21" s="73"/>
      <c r="R21" s="73"/>
    </row>
    <row r="22" spans="1:18" s="20" customFormat="1" ht="17.25" customHeight="1" x14ac:dyDescent="0.25">
      <c r="A22" s="149"/>
      <c r="B22" s="143"/>
      <c r="C22" s="143"/>
      <c r="D22" s="143"/>
      <c r="E22" s="143"/>
      <c r="F22" s="143"/>
      <c r="G22" s="143"/>
      <c r="H22" s="145"/>
      <c r="I22" s="145"/>
      <c r="J22" s="147"/>
      <c r="K22" s="136"/>
      <c r="M22" s="84"/>
      <c r="P22" s="73"/>
      <c r="Q22" s="73"/>
      <c r="R22" s="73"/>
    </row>
    <row r="23" spans="1:18" ht="16.8" customHeight="1" x14ac:dyDescent="0.25">
      <c r="A23" s="48">
        <v>1</v>
      </c>
      <c r="B23" s="47" t="s">
        <v>99</v>
      </c>
      <c r="C23" s="47">
        <v>10008830216</v>
      </c>
      <c r="D23" s="76" t="s">
        <v>72</v>
      </c>
      <c r="E23" s="79">
        <v>35066</v>
      </c>
      <c r="F23" s="47" t="s">
        <v>16</v>
      </c>
      <c r="G23" s="47" t="s">
        <v>66</v>
      </c>
      <c r="H23" s="87"/>
      <c r="I23" s="106">
        <v>4.056481481481482E-4</v>
      </c>
      <c r="J23" s="88"/>
      <c r="K23" s="54"/>
      <c r="M23" s="84"/>
      <c r="N23" s="20"/>
      <c r="O23" s="20"/>
      <c r="P23" s="73"/>
      <c r="Q23" s="73"/>
      <c r="R23" s="73"/>
    </row>
    <row r="24" spans="1:18" ht="16.8" customHeight="1" x14ac:dyDescent="0.25">
      <c r="A24" s="48">
        <v>2</v>
      </c>
      <c r="B24" s="47" t="s">
        <v>100</v>
      </c>
      <c r="C24" s="47">
        <v>10034985153</v>
      </c>
      <c r="D24" s="76" t="s">
        <v>77</v>
      </c>
      <c r="E24" s="79">
        <v>36674</v>
      </c>
      <c r="F24" s="47" t="s">
        <v>16</v>
      </c>
      <c r="G24" s="47" t="s">
        <v>46</v>
      </c>
      <c r="H24" s="87"/>
      <c r="I24" s="106">
        <v>4.0697916666666665E-4</v>
      </c>
      <c r="J24" s="88"/>
      <c r="K24" s="54"/>
      <c r="M24" s="84"/>
      <c r="N24" s="20"/>
      <c r="O24" s="20"/>
      <c r="P24" s="73"/>
      <c r="Q24" s="73"/>
      <c r="R24" s="73"/>
    </row>
    <row r="25" spans="1:18" ht="16.8" customHeight="1" x14ac:dyDescent="0.25">
      <c r="A25" s="48">
        <v>3</v>
      </c>
      <c r="B25" s="47" t="s">
        <v>101</v>
      </c>
      <c r="C25" s="47">
        <v>10036101461</v>
      </c>
      <c r="D25" s="76" t="s">
        <v>76</v>
      </c>
      <c r="E25" s="79">
        <v>37930</v>
      </c>
      <c r="F25" s="47" t="s">
        <v>16</v>
      </c>
      <c r="G25" s="47" t="s">
        <v>47</v>
      </c>
      <c r="H25" s="87"/>
      <c r="I25" s="106">
        <v>4.133564814814814E-4</v>
      </c>
      <c r="J25" s="88"/>
      <c r="K25" s="54"/>
      <c r="M25" s="84"/>
      <c r="N25" s="20"/>
      <c r="O25" s="20"/>
      <c r="P25" s="73"/>
      <c r="Q25" s="73"/>
      <c r="R25" s="73"/>
    </row>
    <row r="26" spans="1:18" ht="16.8" customHeight="1" x14ac:dyDescent="0.25">
      <c r="A26" s="48">
        <v>4</v>
      </c>
      <c r="B26" s="47" t="s">
        <v>102</v>
      </c>
      <c r="C26" s="47">
        <v>10010866307</v>
      </c>
      <c r="D26" s="76" t="s">
        <v>73</v>
      </c>
      <c r="E26" s="79">
        <v>36150</v>
      </c>
      <c r="F26" s="47" t="s">
        <v>16</v>
      </c>
      <c r="G26" s="47" t="s">
        <v>46</v>
      </c>
      <c r="H26" s="87"/>
      <c r="I26" s="106">
        <v>4.138425925925926E-4</v>
      </c>
      <c r="J26" s="88"/>
      <c r="K26" s="54"/>
      <c r="M26" s="84"/>
      <c r="N26" s="20"/>
      <c r="O26" s="20"/>
      <c r="P26" s="73"/>
      <c r="Q26" s="73"/>
      <c r="R26" s="73"/>
    </row>
    <row r="27" spans="1:18" ht="16.8" customHeight="1" x14ac:dyDescent="0.25">
      <c r="A27" s="48">
        <v>5</v>
      </c>
      <c r="B27" s="47" t="s">
        <v>103</v>
      </c>
      <c r="C27" s="47">
        <v>10007759273</v>
      </c>
      <c r="D27" s="76" t="s">
        <v>75</v>
      </c>
      <c r="E27" s="79">
        <v>33619</v>
      </c>
      <c r="F27" s="47" t="s">
        <v>15</v>
      </c>
      <c r="G27" s="47" t="s">
        <v>48</v>
      </c>
      <c r="H27" s="87"/>
      <c r="I27" s="106">
        <v>4.1723379629629624E-4</v>
      </c>
      <c r="J27" s="88"/>
      <c r="K27" s="54"/>
      <c r="M27" s="84"/>
      <c r="N27" s="20"/>
      <c r="O27" s="20"/>
      <c r="P27" s="73"/>
      <c r="Q27" s="73"/>
      <c r="R27" s="73"/>
    </row>
    <row r="28" spans="1:18" ht="16.8" customHeight="1" x14ac:dyDescent="0.25">
      <c r="A28" s="48">
        <v>6</v>
      </c>
      <c r="B28" s="47" t="s">
        <v>104</v>
      </c>
      <c r="C28" s="47">
        <v>10034928973</v>
      </c>
      <c r="D28" s="76" t="s">
        <v>67</v>
      </c>
      <c r="E28" s="79">
        <v>36604</v>
      </c>
      <c r="F28" s="47" t="s">
        <v>16</v>
      </c>
      <c r="G28" s="47" t="s">
        <v>45</v>
      </c>
      <c r="H28" s="87"/>
      <c r="I28" s="106">
        <v>4.1796296296296292E-4</v>
      </c>
      <c r="J28" s="88"/>
      <c r="K28" s="54"/>
      <c r="M28" s="84"/>
      <c r="N28" s="20"/>
      <c r="O28" s="20"/>
      <c r="P28" s="73"/>
      <c r="Q28" s="73"/>
      <c r="R28" s="73"/>
    </row>
    <row r="29" spans="1:18" ht="16.8" customHeight="1" x14ac:dyDescent="0.25">
      <c r="A29" s="48">
        <v>7</v>
      </c>
      <c r="B29" s="47" t="s">
        <v>105</v>
      </c>
      <c r="C29" s="47">
        <v>10036101057</v>
      </c>
      <c r="D29" s="76" t="s">
        <v>78</v>
      </c>
      <c r="E29" s="79">
        <v>37969</v>
      </c>
      <c r="F29" s="47" t="s">
        <v>16</v>
      </c>
      <c r="G29" s="47" t="s">
        <v>66</v>
      </c>
      <c r="H29" s="87"/>
      <c r="I29" s="106">
        <v>4.3689814814814812E-4</v>
      </c>
      <c r="J29" s="36"/>
      <c r="K29" s="54"/>
      <c r="M29" s="84"/>
      <c r="N29" s="20"/>
      <c r="O29" s="20"/>
      <c r="P29" s="73"/>
      <c r="Q29" s="73"/>
      <c r="R29" s="73"/>
    </row>
    <row r="30" spans="1:18" ht="16.8" customHeight="1" x14ac:dyDescent="0.25">
      <c r="A30" s="48">
        <v>8</v>
      </c>
      <c r="B30" s="47" t="s">
        <v>106</v>
      </c>
      <c r="C30" s="47">
        <v>10010932284</v>
      </c>
      <c r="D30" s="76" t="s">
        <v>79</v>
      </c>
      <c r="E30" s="79">
        <v>35837</v>
      </c>
      <c r="F30" s="47" t="s">
        <v>23</v>
      </c>
      <c r="G30" s="47" t="s">
        <v>46</v>
      </c>
      <c r="H30" s="87"/>
      <c r="I30" s="106">
        <v>4.3922453703703701E-4</v>
      </c>
      <c r="J30" s="36"/>
      <c r="K30" s="54"/>
      <c r="M30" s="84"/>
      <c r="N30" s="20"/>
      <c r="O30" s="20"/>
      <c r="P30" s="73"/>
      <c r="Q30" s="73"/>
      <c r="R30" s="73"/>
    </row>
    <row r="31" spans="1:18" ht="16.8" customHeight="1" x14ac:dyDescent="0.25">
      <c r="A31" s="48">
        <v>9</v>
      </c>
      <c r="B31" s="47" t="s">
        <v>107</v>
      </c>
      <c r="C31" s="47">
        <v>10062193451</v>
      </c>
      <c r="D31" s="76" t="s">
        <v>81</v>
      </c>
      <c r="E31" s="79">
        <v>38102</v>
      </c>
      <c r="F31" s="47" t="s">
        <v>16</v>
      </c>
      <c r="G31" s="47" t="s">
        <v>45</v>
      </c>
      <c r="H31" s="87"/>
      <c r="I31" s="106">
        <v>4.4429398148148149E-4</v>
      </c>
      <c r="J31" s="36"/>
      <c r="K31" s="54"/>
      <c r="M31" s="84"/>
      <c r="N31" s="20"/>
      <c r="O31" s="20"/>
      <c r="P31" s="73"/>
      <c r="Q31" s="73"/>
      <c r="R31" s="73"/>
    </row>
    <row r="32" spans="1:18" ht="16.8" customHeight="1" x14ac:dyDescent="0.25">
      <c r="A32" s="48">
        <v>10</v>
      </c>
      <c r="B32" s="47" t="s">
        <v>108</v>
      </c>
      <c r="C32" s="47">
        <v>10011168825</v>
      </c>
      <c r="D32" s="76" t="s">
        <v>68</v>
      </c>
      <c r="E32" s="79">
        <v>36215</v>
      </c>
      <c r="F32" s="47" t="s">
        <v>23</v>
      </c>
      <c r="G32" s="47" t="s">
        <v>66</v>
      </c>
      <c r="H32" s="87"/>
      <c r="I32" s="106">
        <v>4.4972222222222223E-4</v>
      </c>
      <c r="J32" s="36"/>
      <c r="K32" s="54"/>
      <c r="M32" s="84"/>
      <c r="N32" s="20"/>
      <c r="O32" s="20"/>
      <c r="P32" s="73"/>
      <c r="Q32" s="73"/>
      <c r="R32" s="73"/>
    </row>
    <row r="33" spans="1:18" ht="16.8" customHeight="1" x14ac:dyDescent="0.25">
      <c r="A33" s="48">
        <v>11</v>
      </c>
      <c r="B33" s="47" t="s">
        <v>109</v>
      </c>
      <c r="C33" s="47">
        <v>10034941505</v>
      </c>
      <c r="D33" s="76" t="s">
        <v>83</v>
      </c>
      <c r="E33" s="79">
        <v>38060</v>
      </c>
      <c r="F33" s="47" t="s">
        <v>16</v>
      </c>
      <c r="G33" s="47" t="s">
        <v>46</v>
      </c>
      <c r="H33" s="87"/>
      <c r="I33" s="106">
        <v>4.5756944444444442E-4</v>
      </c>
      <c r="J33" s="36"/>
      <c r="K33" s="54"/>
      <c r="M33" s="84"/>
      <c r="N33" s="20"/>
      <c r="O33" s="20"/>
      <c r="P33" s="73"/>
      <c r="Q33" s="73"/>
      <c r="R33" s="73"/>
    </row>
    <row r="34" spans="1:18" ht="16.8" customHeight="1" x14ac:dyDescent="0.25">
      <c r="A34" s="48">
        <v>12</v>
      </c>
      <c r="B34" s="47" t="s">
        <v>110</v>
      </c>
      <c r="C34" s="47">
        <v>10052761415</v>
      </c>
      <c r="D34" s="76" t="s">
        <v>80</v>
      </c>
      <c r="E34" s="79">
        <v>36657</v>
      </c>
      <c r="F34" s="47" t="s">
        <v>23</v>
      </c>
      <c r="G34" s="47" t="s">
        <v>48</v>
      </c>
      <c r="H34" s="87"/>
      <c r="I34" s="106">
        <v>4.5842592592592587E-4</v>
      </c>
      <c r="J34" s="36"/>
      <c r="K34" s="54"/>
      <c r="M34" s="84"/>
      <c r="N34" s="20"/>
      <c r="O34" s="20"/>
      <c r="P34" s="73"/>
      <c r="Q34" s="73"/>
      <c r="R34" s="73"/>
    </row>
    <row r="35" spans="1:18" ht="16.8" customHeight="1" x14ac:dyDescent="0.25">
      <c r="A35" s="48">
        <v>13</v>
      </c>
      <c r="B35" s="47" t="s">
        <v>111</v>
      </c>
      <c r="C35" s="47">
        <v>10036057914</v>
      </c>
      <c r="D35" s="76" t="s">
        <v>82</v>
      </c>
      <c r="E35" s="79">
        <v>37868</v>
      </c>
      <c r="F35" s="47" t="s">
        <v>23</v>
      </c>
      <c r="G35" s="47" t="s">
        <v>46</v>
      </c>
      <c r="H35" s="87"/>
      <c r="I35" s="106">
        <v>4.8094907407407412E-4</v>
      </c>
      <c r="J35" s="36"/>
      <c r="K35" s="54"/>
      <c r="M35" s="84"/>
      <c r="N35" s="20"/>
      <c r="O35" s="20"/>
      <c r="P35" s="73"/>
      <c r="Q35" s="73"/>
      <c r="R35" s="73"/>
    </row>
    <row r="36" spans="1:18" ht="16.8" customHeight="1" x14ac:dyDescent="0.25">
      <c r="A36" s="48">
        <v>14</v>
      </c>
      <c r="B36" s="47" t="s">
        <v>112</v>
      </c>
      <c r="C36" s="47">
        <v>10091226864</v>
      </c>
      <c r="D36" s="76" t="s">
        <v>84</v>
      </c>
      <c r="E36" s="79">
        <v>38168</v>
      </c>
      <c r="F36" s="47" t="s">
        <v>23</v>
      </c>
      <c r="G36" s="47" t="s">
        <v>46</v>
      </c>
      <c r="H36" s="87"/>
      <c r="I36" s="106">
        <v>4.916087962962963E-4</v>
      </c>
      <c r="J36" s="36"/>
      <c r="K36" s="54"/>
      <c r="M36" s="84"/>
      <c r="N36" s="20"/>
      <c r="O36" s="20"/>
      <c r="P36" s="73"/>
      <c r="Q36" s="73"/>
      <c r="R36" s="73"/>
    </row>
    <row r="37" spans="1:18" ht="16.8" customHeight="1" x14ac:dyDescent="0.25">
      <c r="A37" s="48" t="s">
        <v>119</v>
      </c>
      <c r="B37" s="47" t="s">
        <v>113</v>
      </c>
      <c r="C37" s="47">
        <v>10034921495</v>
      </c>
      <c r="D37" s="76" t="s">
        <v>133</v>
      </c>
      <c r="E37" s="79">
        <v>38064</v>
      </c>
      <c r="F37" s="47" t="s">
        <v>16</v>
      </c>
      <c r="G37" s="47" t="s">
        <v>46</v>
      </c>
      <c r="H37" s="87"/>
      <c r="I37" s="106"/>
      <c r="J37" s="36"/>
      <c r="K37" s="54"/>
      <c r="M37" s="84"/>
      <c r="N37" s="20"/>
      <c r="O37" s="20"/>
      <c r="P37" s="73"/>
      <c r="Q37" s="73"/>
      <c r="R37" s="73"/>
    </row>
    <row r="38" spans="1:18" ht="16.8" customHeight="1" x14ac:dyDescent="0.25">
      <c r="A38" s="48" t="s">
        <v>119</v>
      </c>
      <c r="B38" s="47" t="s">
        <v>114</v>
      </c>
      <c r="C38" s="47">
        <v>10036031743</v>
      </c>
      <c r="D38" s="76" t="s">
        <v>134</v>
      </c>
      <c r="E38" s="79">
        <v>37635</v>
      </c>
      <c r="F38" s="47" t="s">
        <v>23</v>
      </c>
      <c r="G38" s="47" t="s">
        <v>46</v>
      </c>
      <c r="H38" s="87"/>
      <c r="I38" s="106"/>
      <c r="J38" s="36"/>
      <c r="K38" s="54"/>
      <c r="M38" s="84"/>
      <c r="N38" s="20"/>
      <c r="O38" s="20"/>
      <c r="P38" s="73"/>
      <c r="Q38" s="73"/>
      <c r="R38" s="73"/>
    </row>
    <row r="39" spans="1:18" ht="16.8" customHeight="1" x14ac:dyDescent="0.25">
      <c r="A39" s="48" t="s">
        <v>119</v>
      </c>
      <c r="B39" s="47" t="s">
        <v>115</v>
      </c>
      <c r="C39" s="47">
        <v>10034922610</v>
      </c>
      <c r="D39" s="76" t="s">
        <v>135</v>
      </c>
      <c r="E39" s="79">
        <v>37440</v>
      </c>
      <c r="F39" s="47" t="s">
        <v>16</v>
      </c>
      <c r="G39" s="47" t="s">
        <v>46</v>
      </c>
      <c r="H39" s="87"/>
      <c r="I39" s="106"/>
      <c r="J39" s="36"/>
      <c r="K39" s="54"/>
      <c r="M39" s="84"/>
      <c r="N39" s="20"/>
      <c r="O39" s="20"/>
      <c r="P39" s="73"/>
      <c r="Q39" s="73"/>
      <c r="R39" s="73"/>
    </row>
    <row r="40" spans="1:18" ht="16.8" customHeight="1" x14ac:dyDescent="0.25">
      <c r="A40" s="48" t="s">
        <v>119</v>
      </c>
      <c r="B40" s="47" t="s">
        <v>116</v>
      </c>
      <c r="C40" s="47">
        <v>10036036389</v>
      </c>
      <c r="D40" s="76" t="s">
        <v>136</v>
      </c>
      <c r="E40" s="79">
        <v>37456</v>
      </c>
      <c r="F40" s="47" t="s">
        <v>23</v>
      </c>
      <c r="G40" s="47" t="s">
        <v>46</v>
      </c>
      <c r="H40" s="87"/>
      <c r="I40" s="106"/>
      <c r="J40" s="36"/>
      <c r="K40" s="54"/>
      <c r="M40" s="84"/>
      <c r="N40" s="20"/>
      <c r="O40" s="20"/>
      <c r="P40" s="73"/>
      <c r="Q40" s="73"/>
      <c r="R40" s="73"/>
    </row>
    <row r="41" spans="1:18" ht="16.8" customHeight="1" x14ac:dyDescent="0.25">
      <c r="A41" s="48" t="s">
        <v>119</v>
      </c>
      <c r="B41" s="47" t="s">
        <v>117</v>
      </c>
      <c r="C41" s="47">
        <v>10091859182</v>
      </c>
      <c r="D41" s="76" t="s">
        <v>137</v>
      </c>
      <c r="E41" s="79">
        <v>38320</v>
      </c>
      <c r="F41" s="47" t="s">
        <v>25</v>
      </c>
      <c r="G41" s="47" t="s">
        <v>46</v>
      </c>
      <c r="H41" s="87"/>
      <c r="I41" s="106"/>
      <c r="J41" s="36"/>
      <c r="K41" s="54"/>
      <c r="M41" s="84"/>
      <c r="N41" s="20"/>
      <c r="O41" s="20"/>
      <c r="P41" s="73"/>
      <c r="Q41" s="73"/>
      <c r="R41" s="73"/>
    </row>
    <row r="42" spans="1:18" ht="16.8" customHeight="1" thickBot="1" x14ac:dyDescent="0.3">
      <c r="A42" s="99" t="s">
        <v>119</v>
      </c>
      <c r="B42" s="100" t="s">
        <v>118</v>
      </c>
      <c r="C42" s="100">
        <v>10007839907</v>
      </c>
      <c r="D42" s="101" t="s">
        <v>74</v>
      </c>
      <c r="E42" s="102">
        <v>34353</v>
      </c>
      <c r="F42" s="100" t="s">
        <v>16</v>
      </c>
      <c r="G42" s="100" t="s">
        <v>66</v>
      </c>
      <c r="H42" s="103"/>
      <c r="I42" s="107"/>
      <c r="J42" s="104"/>
      <c r="K42" s="105"/>
      <c r="M42" s="84"/>
      <c r="N42" s="20"/>
      <c r="O42" s="20"/>
      <c r="P42" s="73"/>
      <c r="Q42" s="73"/>
      <c r="R42" s="73"/>
    </row>
    <row r="43" spans="1:18" ht="15" customHeight="1" thickTop="1" thickBot="1" x14ac:dyDescent="0.35">
      <c r="A43" s="21"/>
      <c r="B43" s="22"/>
      <c r="C43" s="21"/>
      <c r="D43" s="23"/>
      <c r="E43" s="24"/>
      <c r="F43" s="25"/>
      <c r="G43" s="24"/>
      <c r="H43" s="66"/>
      <c r="I43" s="26"/>
      <c r="J43" s="26"/>
      <c r="K43" s="26"/>
      <c r="M43" s="84"/>
      <c r="N43" s="20"/>
      <c r="O43" s="20"/>
      <c r="P43" s="73"/>
      <c r="Q43" s="73"/>
      <c r="R43" s="73"/>
    </row>
    <row r="44" spans="1:18" ht="15" thickTop="1" x14ac:dyDescent="0.25">
      <c r="A44" s="137" t="s">
        <v>2</v>
      </c>
      <c r="B44" s="138"/>
      <c r="C44" s="138"/>
      <c r="D44" s="138"/>
      <c r="E44" s="38"/>
      <c r="F44" s="38"/>
      <c r="G44" s="138" t="s">
        <v>3</v>
      </c>
      <c r="H44" s="138"/>
      <c r="I44" s="138"/>
      <c r="J44" s="138"/>
      <c r="K44" s="139"/>
      <c r="M44" s="84"/>
      <c r="N44" s="20"/>
      <c r="O44" s="20"/>
      <c r="P44" s="73"/>
      <c r="Q44" s="73"/>
      <c r="R44" s="73"/>
    </row>
    <row r="45" spans="1:18" ht="14.4" x14ac:dyDescent="0.25">
      <c r="A45" s="40" t="s">
        <v>38</v>
      </c>
      <c r="B45" s="30"/>
      <c r="C45" s="49"/>
      <c r="D45" s="41"/>
      <c r="E45" s="4"/>
      <c r="F45" s="4"/>
      <c r="G45" s="27" t="s">
        <v>24</v>
      </c>
      <c r="H45" s="78">
        <v>5</v>
      </c>
      <c r="I45" s="51"/>
      <c r="J45" s="27" t="s">
        <v>22</v>
      </c>
      <c r="K45" s="108">
        <f>COUNTIF(F$21:F139,"ЗМС")</f>
        <v>0</v>
      </c>
      <c r="M45" s="84"/>
      <c r="N45" s="20"/>
      <c r="O45" s="20"/>
      <c r="P45" s="73"/>
      <c r="Q45" s="73"/>
      <c r="R45" s="73"/>
    </row>
    <row r="46" spans="1:18" ht="14.4" x14ac:dyDescent="0.25">
      <c r="A46" s="40" t="s">
        <v>39</v>
      </c>
      <c r="B46" s="30"/>
      <c r="C46" s="50"/>
      <c r="D46" s="41"/>
      <c r="E46" s="39"/>
      <c r="F46" s="39"/>
      <c r="G46" s="27" t="s">
        <v>17</v>
      </c>
      <c r="H46" s="77">
        <f>H47+H51</f>
        <v>20</v>
      </c>
      <c r="I46" s="52"/>
      <c r="J46" s="27" t="s">
        <v>15</v>
      </c>
      <c r="K46" s="108">
        <f>COUNTIF(F$21:F139,"МСМК")</f>
        <v>1</v>
      </c>
      <c r="M46" s="84"/>
      <c r="N46" s="20"/>
      <c r="O46" s="20"/>
      <c r="P46" s="73"/>
      <c r="Q46" s="73"/>
      <c r="R46" s="73"/>
    </row>
    <row r="47" spans="1:18" ht="14.4" x14ac:dyDescent="0.25">
      <c r="A47" s="40" t="s">
        <v>40</v>
      </c>
      <c r="B47" s="30"/>
      <c r="C47" s="30"/>
      <c r="D47" s="41"/>
      <c r="E47" s="39"/>
      <c r="F47" s="39"/>
      <c r="G47" s="27" t="s">
        <v>18</v>
      </c>
      <c r="H47" s="77">
        <f>H48+H49+H50</f>
        <v>14</v>
      </c>
      <c r="I47" s="52"/>
      <c r="J47" s="27" t="s">
        <v>16</v>
      </c>
      <c r="K47" s="108">
        <f>COUNTIF(F$21:F60,"МС")</f>
        <v>11</v>
      </c>
      <c r="M47" s="84"/>
      <c r="N47" s="20"/>
      <c r="O47" s="20"/>
      <c r="P47" s="73"/>
      <c r="Q47" s="73"/>
      <c r="R47" s="73"/>
    </row>
    <row r="48" spans="1:18" ht="14.4" x14ac:dyDescent="0.25">
      <c r="A48" s="40" t="s">
        <v>41</v>
      </c>
      <c r="B48" s="30"/>
      <c r="C48" s="30"/>
      <c r="D48" s="41"/>
      <c r="E48" s="39"/>
      <c r="F48" s="39"/>
      <c r="G48" s="27" t="s">
        <v>19</v>
      </c>
      <c r="H48" s="77">
        <f>COUNT(A23:A42)</f>
        <v>14</v>
      </c>
      <c r="I48" s="52"/>
      <c r="J48" s="27" t="s">
        <v>23</v>
      </c>
      <c r="K48" s="108">
        <f>COUNTIF(F$20:F60,"КМС")</f>
        <v>7</v>
      </c>
      <c r="M48" s="84"/>
      <c r="N48" s="20"/>
      <c r="O48" s="20"/>
      <c r="P48" s="73"/>
      <c r="Q48" s="73"/>
      <c r="R48" s="73"/>
    </row>
    <row r="49" spans="1:18" ht="14.4" x14ac:dyDescent="0.25">
      <c r="A49" s="42"/>
      <c r="B49" s="30"/>
      <c r="C49" s="30"/>
      <c r="D49" s="41"/>
      <c r="G49" s="27" t="s">
        <v>20</v>
      </c>
      <c r="H49" s="77">
        <f>COUNTIF(A23:A42,"НФ")</f>
        <v>0</v>
      </c>
      <c r="I49" s="52"/>
      <c r="J49" s="27" t="s">
        <v>25</v>
      </c>
      <c r="K49" s="108">
        <f>COUNTIF(F$23:F138,"1 СР")</f>
        <v>1</v>
      </c>
      <c r="M49" s="84"/>
      <c r="N49" s="20"/>
      <c r="O49" s="20"/>
      <c r="P49" s="73"/>
      <c r="Q49" s="73"/>
      <c r="R49" s="73"/>
    </row>
    <row r="50" spans="1:18" ht="14.4" x14ac:dyDescent="0.25">
      <c r="A50" s="43"/>
      <c r="B50" s="15"/>
      <c r="C50" s="14"/>
      <c r="D50" s="41"/>
      <c r="G50" s="27" t="s">
        <v>27</v>
      </c>
      <c r="H50" s="77">
        <f>COUNTIF(A23:A42,"ДСКВ")</f>
        <v>0</v>
      </c>
      <c r="I50" s="52"/>
      <c r="J50" s="27" t="s">
        <v>34</v>
      </c>
      <c r="K50" s="108">
        <f>COUNTIF(F$23:F138,"2 СР")</f>
        <v>0</v>
      </c>
    </row>
    <row r="51" spans="1:18" ht="14.4" x14ac:dyDescent="0.25">
      <c r="A51" s="29"/>
      <c r="B51" s="30"/>
      <c r="C51" s="30"/>
      <c r="D51" s="41"/>
      <c r="E51" s="39"/>
      <c r="F51" s="39"/>
      <c r="G51" s="27" t="s">
        <v>21</v>
      </c>
      <c r="H51" s="77">
        <f>COUNTIF(A23:A42,"НС")</f>
        <v>6</v>
      </c>
      <c r="I51" s="53"/>
      <c r="J51" s="27" t="s">
        <v>33</v>
      </c>
      <c r="K51" s="108">
        <f>COUNTIF(F$23:F138,"3 СР")</f>
        <v>0</v>
      </c>
    </row>
    <row r="52" spans="1:18" ht="5.25" customHeight="1" x14ac:dyDescent="0.25">
      <c r="A52" s="29"/>
      <c r="B52" s="30"/>
      <c r="C52" s="30"/>
      <c r="D52" s="30"/>
      <c r="E52" s="30"/>
      <c r="F52" s="30"/>
      <c r="G52" s="15"/>
      <c r="H52" s="31"/>
      <c r="I52" s="31"/>
      <c r="J52" s="32"/>
      <c r="K52" s="28"/>
    </row>
    <row r="53" spans="1:18" ht="15.6" x14ac:dyDescent="0.25">
      <c r="A53" s="80"/>
      <c r="B53" s="81"/>
      <c r="C53" s="81"/>
      <c r="D53" s="140" t="s">
        <v>7</v>
      </c>
      <c r="E53" s="140"/>
      <c r="F53" s="140"/>
      <c r="G53" s="140" t="s">
        <v>32</v>
      </c>
      <c r="H53" s="140"/>
      <c r="I53" s="140"/>
      <c r="J53" s="140"/>
      <c r="K53" s="141"/>
    </row>
    <row r="54" spans="1:18" x14ac:dyDescent="0.2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2"/>
    </row>
    <row r="55" spans="1:18" x14ac:dyDescent="0.25">
      <c r="A55" s="96"/>
      <c r="D55" s="97"/>
      <c r="E55" s="97"/>
      <c r="F55" s="97"/>
      <c r="G55" s="97"/>
      <c r="H55" s="64"/>
      <c r="I55" s="97"/>
      <c r="J55" s="97"/>
      <c r="K55" s="98"/>
    </row>
    <row r="56" spans="1:18" x14ac:dyDescent="0.25">
      <c r="A56" s="96"/>
      <c r="D56" s="97"/>
      <c r="E56" s="97"/>
      <c r="F56" s="97"/>
      <c r="G56" s="97"/>
      <c r="H56" s="64"/>
      <c r="I56" s="97"/>
      <c r="J56" s="97"/>
      <c r="K56" s="98"/>
    </row>
    <row r="57" spans="1:18" x14ac:dyDescent="0.25">
      <c r="A57" s="96"/>
      <c r="D57" s="97"/>
      <c r="E57" s="97"/>
      <c r="F57" s="97"/>
      <c r="G57" s="97"/>
      <c r="H57" s="64"/>
      <c r="I57" s="97"/>
      <c r="J57" s="97"/>
      <c r="K57" s="98"/>
    </row>
    <row r="58" spans="1:18" x14ac:dyDescent="0.25">
      <c r="A58" s="96"/>
      <c r="D58" s="97"/>
      <c r="E58" s="97"/>
      <c r="F58" s="97"/>
      <c r="G58" s="97"/>
      <c r="H58" s="64"/>
      <c r="I58" s="97"/>
      <c r="J58" s="97"/>
      <c r="K58" s="98"/>
    </row>
    <row r="59" spans="1:18" s="84" customFormat="1" ht="13.8" customHeight="1" thickBot="1" x14ac:dyDescent="0.3">
      <c r="A59" s="82"/>
      <c r="B59" s="83"/>
      <c r="C59" s="83"/>
      <c r="D59" s="153" t="str">
        <f>G17</f>
        <v>СМОЛЬНИКОВ А.В. (1 кат., Москва)</v>
      </c>
      <c r="E59" s="153"/>
      <c r="F59" s="153"/>
      <c r="G59" s="153" t="str">
        <f>G18</f>
        <v>ГВОЗДЕВ К.Е. (1 кат., Москва)</v>
      </c>
      <c r="H59" s="153"/>
      <c r="I59" s="153"/>
      <c r="J59" s="153"/>
      <c r="K59" s="154"/>
      <c r="P59" s="85"/>
      <c r="Q59" s="85"/>
      <c r="R59" s="85"/>
    </row>
    <row r="60" spans="1:18" ht="14.4" thickTop="1" x14ac:dyDescent="0.25"/>
  </sheetData>
  <mergeCells count="38">
    <mergeCell ref="A54:E54"/>
    <mergeCell ref="F54:K54"/>
    <mergeCell ref="D59:F59"/>
    <mergeCell ref="G59:I59"/>
    <mergeCell ref="J59:K59"/>
    <mergeCell ref="K21:K22"/>
    <mergeCell ref="A44:D44"/>
    <mergeCell ref="G44:K44"/>
    <mergeCell ref="D53:F53"/>
    <mergeCell ref="G53:I53"/>
    <mergeCell ref="J53:K53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3:D13"/>
    <mergeCell ref="A14:D14"/>
    <mergeCell ref="A15:G15"/>
    <mergeCell ref="H15:K15"/>
    <mergeCell ref="H16:K16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4EFE-7E06-4C66-B272-CCC5C6C5212B}">
  <sheetPr>
    <tabColor theme="3" tint="-0.249977111117893"/>
    <pageSetUpPr fitToPage="1"/>
  </sheetPr>
  <dimension ref="A1:R51"/>
  <sheetViews>
    <sheetView zoomScale="60" zoomScaleNormal="60" zoomScaleSheetLayoutView="89" workbookViewId="0">
      <selection activeCell="J28" sqref="J28"/>
    </sheetView>
  </sheetViews>
  <sheetFormatPr defaultColWidth="9.109375" defaultRowHeight="13.8" x14ac:dyDescent="0.25"/>
  <cols>
    <col min="1" max="1" width="7" style="2" customWidth="1"/>
    <col min="2" max="2" width="7.77734375" style="97" customWidth="1"/>
    <col min="3" max="3" width="12.109375" style="97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14.44140625" style="2" customWidth="1"/>
    <col min="10" max="10" width="13.77734375" style="2" customWidth="1"/>
    <col min="11" max="11" width="13.109375" style="2" customWidth="1"/>
    <col min="12" max="12" width="9.109375" style="2"/>
    <col min="13" max="13" width="9.109375" style="2" customWidth="1"/>
    <col min="14" max="15" width="9.109375" style="2"/>
    <col min="16" max="18" width="9.109375" style="60"/>
    <col min="19" max="16384" width="9.109375" style="2"/>
  </cols>
  <sheetData>
    <row r="1" spans="1:18" customFormat="1" ht="19.95" customHeight="1" x14ac:dyDescent="0.25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89"/>
      <c r="M1" s="86"/>
    </row>
    <row r="2" spans="1:18" customFormat="1" ht="19.95" customHeight="1" x14ac:dyDescent="0.25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89"/>
      <c r="M2" s="86"/>
    </row>
    <row r="3" spans="1:18" customFormat="1" ht="19.95" customHeight="1" x14ac:dyDescent="0.25">
      <c r="A3" s="112" t="s">
        <v>123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89"/>
      <c r="M3" s="86"/>
    </row>
    <row r="4" spans="1:18" ht="19.95" customHeight="1" x14ac:dyDescent="0.25">
      <c r="A4" s="113" t="s">
        <v>124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8" ht="19.95" customHeight="1" x14ac:dyDescent="0.25">
      <c r="A5" s="113" t="s">
        <v>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N5"/>
    </row>
    <row r="6" spans="1:18" s="3" customFormat="1" ht="19.95" customHeight="1" x14ac:dyDescent="0.25">
      <c r="A6" s="114" t="s">
        <v>125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P6" s="72"/>
      <c r="Q6" s="72"/>
      <c r="R6" s="72"/>
    </row>
    <row r="7" spans="1:18" s="3" customFormat="1" ht="19.95" customHeight="1" x14ac:dyDescent="0.25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P7" s="72"/>
      <c r="Q7" s="72"/>
      <c r="R7" s="72"/>
    </row>
    <row r="8" spans="1:18" s="3" customFormat="1" ht="19.95" customHeight="1" thickBot="1" x14ac:dyDescent="0.3">
      <c r="A8" s="116" t="s">
        <v>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P8" s="72"/>
      <c r="Q8" s="72"/>
      <c r="R8" s="72"/>
    </row>
    <row r="9" spans="1:18" ht="19.95" customHeight="1" thickTop="1" x14ac:dyDescent="0.25">
      <c r="A9" s="117" t="s">
        <v>29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8" ht="19.95" customHeight="1" x14ac:dyDescent="0.25">
      <c r="A10" s="120" t="s">
        <v>120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8" ht="19.95" customHeight="1" x14ac:dyDescent="0.25">
      <c r="A11" s="120" t="s">
        <v>69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8" ht="7.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8" ht="15.6" x14ac:dyDescent="0.25">
      <c r="A13" s="123" t="s">
        <v>52</v>
      </c>
      <c r="B13" s="124"/>
      <c r="C13" s="124"/>
      <c r="D13" s="124"/>
      <c r="E13" s="5"/>
      <c r="F13" s="5"/>
      <c r="G13" s="95" t="s">
        <v>36</v>
      </c>
      <c r="H13" s="61" t="s">
        <v>96</v>
      </c>
      <c r="I13" s="5"/>
      <c r="J13" s="6"/>
      <c r="K13" s="58" t="s">
        <v>55</v>
      </c>
    </row>
    <row r="14" spans="1:18" ht="15.6" x14ac:dyDescent="0.25">
      <c r="A14" s="125" t="s">
        <v>95</v>
      </c>
      <c r="B14" s="126"/>
      <c r="C14" s="126"/>
      <c r="D14" s="126"/>
      <c r="E14" s="7"/>
      <c r="F14" s="7"/>
      <c r="G14" s="75" t="s">
        <v>37</v>
      </c>
      <c r="H14" s="62" t="s">
        <v>97</v>
      </c>
      <c r="I14" s="7"/>
      <c r="J14" s="8"/>
      <c r="K14" s="59" t="s">
        <v>56</v>
      </c>
    </row>
    <row r="15" spans="1:18" ht="14.4" x14ac:dyDescent="0.25">
      <c r="A15" s="127" t="s">
        <v>6</v>
      </c>
      <c r="B15" s="128"/>
      <c r="C15" s="128"/>
      <c r="D15" s="128"/>
      <c r="E15" s="128"/>
      <c r="F15" s="128"/>
      <c r="G15" s="129"/>
      <c r="H15" s="130" t="s">
        <v>0</v>
      </c>
      <c r="I15" s="128"/>
      <c r="J15" s="128"/>
      <c r="K15" s="131"/>
    </row>
    <row r="16" spans="1:18" ht="14.4" x14ac:dyDescent="0.25">
      <c r="A16" s="9" t="s">
        <v>12</v>
      </c>
      <c r="B16" s="10"/>
      <c r="C16" s="10"/>
      <c r="D16" s="11"/>
      <c r="E16" s="12"/>
      <c r="F16" s="11"/>
      <c r="G16" s="55"/>
      <c r="H16" s="132" t="s">
        <v>61</v>
      </c>
      <c r="I16" s="133"/>
      <c r="J16" s="133"/>
      <c r="K16" s="134"/>
    </row>
    <row r="17" spans="1:18" ht="14.4" x14ac:dyDescent="0.25">
      <c r="A17" s="9" t="s">
        <v>13</v>
      </c>
      <c r="B17" s="10"/>
      <c r="C17" s="10"/>
      <c r="D17" s="13"/>
      <c r="E17" s="12"/>
      <c r="F17" s="11"/>
      <c r="G17" s="56" t="s">
        <v>57</v>
      </c>
      <c r="H17" s="70" t="s">
        <v>35</v>
      </c>
      <c r="I17" s="45"/>
      <c r="J17" s="45"/>
      <c r="K17" s="57">
        <v>5</v>
      </c>
    </row>
    <row r="18" spans="1:18" ht="14.4" x14ac:dyDescent="0.25">
      <c r="A18" s="34" t="s">
        <v>14</v>
      </c>
      <c r="B18" s="10"/>
      <c r="C18" s="10"/>
      <c r="D18" s="13"/>
      <c r="E18" s="12"/>
      <c r="F18" s="11"/>
      <c r="G18" s="56" t="s">
        <v>58</v>
      </c>
      <c r="H18" s="70" t="s">
        <v>60</v>
      </c>
      <c r="I18" s="45"/>
      <c r="J18" s="45"/>
      <c r="K18" s="57">
        <v>1</v>
      </c>
    </row>
    <row r="19" spans="1:18" ht="15" thickBot="1" x14ac:dyDescent="0.3">
      <c r="A19" s="9" t="s">
        <v>44</v>
      </c>
      <c r="B19" s="14"/>
      <c r="C19" s="14"/>
      <c r="D19" s="15"/>
      <c r="E19" s="15"/>
      <c r="F19" s="15"/>
      <c r="G19" s="56" t="s">
        <v>59</v>
      </c>
      <c r="H19" s="71" t="s">
        <v>62</v>
      </c>
      <c r="I19" s="46"/>
      <c r="J19" s="44"/>
      <c r="K19" s="94">
        <v>420</v>
      </c>
    </row>
    <row r="20" spans="1:18" ht="12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18"/>
      <c r="K20" s="19"/>
    </row>
    <row r="21" spans="1:18" s="20" customFormat="1" ht="20.25" customHeight="1" thickTop="1" x14ac:dyDescent="0.25">
      <c r="A21" s="148" t="s">
        <v>4</v>
      </c>
      <c r="B21" s="142" t="s">
        <v>8</v>
      </c>
      <c r="C21" s="142" t="s">
        <v>28</v>
      </c>
      <c r="D21" s="142" t="s">
        <v>1</v>
      </c>
      <c r="E21" s="142" t="s">
        <v>26</v>
      </c>
      <c r="F21" s="142" t="s">
        <v>5</v>
      </c>
      <c r="G21" s="142" t="s">
        <v>9</v>
      </c>
      <c r="H21" s="144"/>
      <c r="I21" s="144" t="s">
        <v>98</v>
      </c>
      <c r="J21" s="146" t="s">
        <v>30</v>
      </c>
      <c r="K21" s="135" t="s">
        <v>10</v>
      </c>
      <c r="M21" s="84"/>
      <c r="P21" s="73"/>
      <c r="Q21" s="73"/>
      <c r="R21" s="73"/>
    </row>
    <row r="22" spans="1:18" s="20" customFormat="1" ht="17.25" customHeight="1" x14ac:dyDescent="0.25">
      <c r="A22" s="149"/>
      <c r="B22" s="143"/>
      <c r="C22" s="143"/>
      <c r="D22" s="143"/>
      <c r="E22" s="143"/>
      <c r="F22" s="143"/>
      <c r="G22" s="143"/>
      <c r="H22" s="145"/>
      <c r="I22" s="145"/>
      <c r="J22" s="147"/>
      <c r="K22" s="136"/>
      <c r="M22" s="84"/>
      <c r="P22" s="73"/>
      <c r="Q22" s="73"/>
      <c r="R22" s="73"/>
    </row>
    <row r="23" spans="1:18" ht="16.8" customHeight="1" x14ac:dyDescent="0.25">
      <c r="A23" s="48">
        <v>1</v>
      </c>
      <c r="B23" s="47" t="s">
        <v>126</v>
      </c>
      <c r="C23" s="47">
        <v>10009630969</v>
      </c>
      <c r="D23" s="76" t="s">
        <v>85</v>
      </c>
      <c r="E23" s="79">
        <v>35488</v>
      </c>
      <c r="F23" s="47" t="s">
        <v>15</v>
      </c>
      <c r="G23" s="47" t="s">
        <v>46</v>
      </c>
      <c r="H23" s="87"/>
      <c r="I23" s="106">
        <v>4.6296296296296293E-4</v>
      </c>
      <c r="J23" s="88"/>
      <c r="K23" s="54"/>
      <c r="M23" s="84"/>
      <c r="N23" s="20"/>
      <c r="O23" s="20"/>
      <c r="P23" s="73"/>
      <c r="Q23" s="73"/>
      <c r="R23" s="73"/>
    </row>
    <row r="24" spans="1:18" ht="16.8" customHeight="1" x14ac:dyDescent="0.25">
      <c r="A24" s="48">
        <v>2</v>
      </c>
      <c r="B24" s="47" t="s">
        <v>127</v>
      </c>
      <c r="C24" s="47">
        <v>10079505123</v>
      </c>
      <c r="D24" s="76" t="s">
        <v>70</v>
      </c>
      <c r="E24" s="79">
        <v>38593</v>
      </c>
      <c r="F24" s="47" t="s">
        <v>16</v>
      </c>
      <c r="G24" s="47" t="s">
        <v>71</v>
      </c>
      <c r="H24" s="87"/>
      <c r="I24" s="106">
        <v>4.6478009259259253E-4</v>
      </c>
      <c r="J24" s="88"/>
      <c r="K24" s="54"/>
      <c r="M24" s="84"/>
      <c r="N24" s="20"/>
      <c r="O24" s="20"/>
      <c r="P24" s="73"/>
      <c r="Q24" s="73"/>
      <c r="R24" s="73"/>
    </row>
    <row r="25" spans="1:18" ht="16.8" customHeight="1" x14ac:dyDescent="0.25">
      <c r="A25" s="48">
        <v>3</v>
      </c>
      <c r="B25" s="47" t="s">
        <v>110</v>
      </c>
      <c r="C25" s="47">
        <v>10008123934</v>
      </c>
      <c r="D25" s="76" t="s">
        <v>86</v>
      </c>
      <c r="E25" s="79">
        <v>34933</v>
      </c>
      <c r="F25" s="47" t="s">
        <v>15</v>
      </c>
      <c r="G25" s="47" t="s">
        <v>66</v>
      </c>
      <c r="H25" s="87"/>
      <c r="I25" s="106">
        <v>4.6935185185185182E-4</v>
      </c>
      <c r="J25" s="88"/>
      <c r="K25" s="54"/>
      <c r="M25" s="84"/>
      <c r="N25" s="20"/>
      <c r="O25" s="20"/>
      <c r="P25" s="73"/>
      <c r="Q25" s="73"/>
      <c r="R25" s="73"/>
    </row>
    <row r="26" spans="1:18" ht="16.8" customHeight="1" x14ac:dyDescent="0.25">
      <c r="A26" s="48">
        <v>4</v>
      </c>
      <c r="B26" s="47" t="s">
        <v>128</v>
      </c>
      <c r="C26" s="47">
        <v>10009905195</v>
      </c>
      <c r="D26" s="76" t="s">
        <v>87</v>
      </c>
      <c r="E26" s="79">
        <v>35884</v>
      </c>
      <c r="F26" s="47" t="s">
        <v>16</v>
      </c>
      <c r="G26" s="47" t="s">
        <v>66</v>
      </c>
      <c r="H26" s="87"/>
      <c r="I26" s="106">
        <v>4.7550925925925929E-4</v>
      </c>
      <c r="J26" s="88"/>
      <c r="K26" s="54"/>
      <c r="M26" s="84"/>
      <c r="N26" s="20"/>
      <c r="O26" s="20"/>
      <c r="P26" s="73"/>
      <c r="Q26" s="73"/>
      <c r="R26" s="73"/>
    </row>
    <row r="27" spans="1:18" ht="16.8" customHeight="1" x14ac:dyDescent="0.25">
      <c r="A27" s="48">
        <v>5</v>
      </c>
      <c r="B27" s="47" t="s">
        <v>103</v>
      </c>
      <c r="C27" s="47">
        <v>10036032450</v>
      </c>
      <c r="D27" s="76" t="s">
        <v>88</v>
      </c>
      <c r="E27" s="79">
        <v>37075</v>
      </c>
      <c r="F27" s="47" t="s">
        <v>16</v>
      </c>
      <c r="G27" s="47" t="s">
        <v>45</v>
      </c>
      <c r="H27" s="87"/>
      <c r="I27" s="106">
        <v>4.8354166666666668E-4</v>
      </c>
      <c r="J27" s="88"/>
      <c r="K27" s="54"/>
      <c r="M27" s="84"/>
      <c r="N27" s="20"/>
      <c r="O27" s="20"/>
      <c r="P27" s="73"/>
      <c r="Q27" s="73"/>
      <c r="R27" s="73"/>
    </row>
    <row r="28" spans="1:18" ht="16.8" customHeight="1" x14ac:dyDescent="0.25">
      <c r="A28" s="48">
        <v>6</v>
      </c>
      <c r="B28" s="47" t="s">
        <v>117</v>
      </c>
      <c r="C28" s="47">
        <v>10036099239</v>
      </c>
      <c r="D28" s="76" t="s">
        <v>90</v>
      </c>
      <c r="E28" s="79">
        <v>37859</v>
      </c>
      <c r="F28" s="47" t="s">
        <v>16</v>
      </c>
      <c r="G28" s="47" t="s">
        <v>66</v>
      </c>
      <c r="H28" s="87"/>
      <c r="I28" s="106">
        <v>4.838888888888889E-4</v>
      </c>
      <c r="J28" s="88"/>
      <c r="K28" s="54"/>
      <c r="M28" s="84"/>
      <c r="N28" s="20"/>
      <c r="O28" s="20"/>
      <c r="P28" s="73"/>
      <c r="Q28" s="73"/>
      <c r="R28" s="73"/>
    </row>
    <row r="29" spans="1:18" ht="16.8" customHeight="1" x14ac:dyDescent="0.25">
      <c r="A29" s="48">
        <v>7</v>
      </c>
      <c r="B29" s="47" t="s">
        <v>101</v>
      </c>
      <c r="C29" s="47">
        <v>10036035076</v>
      </c>
      <c r="D29" s="76" t="s">
        <v>91</v>
      </c>
      <c r="E29" s="79">
        <v>37175</v>
      </c>
      <c r="F29" s="47" t="s">
        <v>23</v>
      </c>
      <c r="G29" s="47" t="s">
        <v>47</v>
      </c>
      <c r="H29" s="87"/>
      <c r="I29" s="106">
        <v>5.134374999999999E-4</v>
      </c>
      <c r="J29" s="36"/>
      <c r="K29" s="54"/>
      <c r="M29" s="84"/>
      <c r="N29" s="20"/>
      <c r="O29" s="20"/>
      <c r="P29" s="73"/>
      <c r="Q29" s="73"/>
      <c r="R29" s="73"/>
    </row>
    <row r="30" spans="1:18" ht="16.8" customHeight="1" x14ac:dyDescent="0.25">
      <c r="A30" s="48">
        <v>8</v>
      </c>
      <c r="B30" s="47" t="s">
        <v>129</v>
      </c>
      <c r="C30" s="47">
        <v>10034919879</v>
      </c>
      <c r="D30" s="76" t="s">
        <v>89</v>
      </c>
      <c r="E30" s="79">
        <v>36579</v>
      </c>
      <c r="F30" s="47" t="s">
        <v>16</v>
      </c>
      <c r="G30" s="47" t="s">
        <v>46</v>
      </c>
      <c r="H30" s="87"/>
      <c r="I30" s="106">
        <v>5.18275462962963E-4</v>
      </c>
      <c r="J30" s="36"/>
      <c r="K30" s="54"/>
      <c r="M30" s="84"/>
      <c r="N30" s="20"/>
      <c r="O30" s="20"/>
      <c r="P30" s="73"/>
      <c r="Q30" s="73"/>
      <c r="R30" s="73"/>
    </row>
    <row r="31" spans="1:18" ht="16.8" customHeight="1" x14ac:dyDescent="0.25">
      <c r="A31" s="48">
        <v>9</v>
      </c>
      <c r="B31" s="47" t="s">
        <v>130</v>
      </c>
      <c r="C31" s="47">
        <v>10036100552</v>
      </c>
      <c r="D31" s="76" t="s">
        <v>93</v>
      </c>
      <c r="E31" s="79">
        <v>37660</v>
      </c>
      <c r="F31" s="47" t="s">
        <v>23</v>
      </c>
      <c r="G31" s="47" t="s">
        <v>46</v>
      </c>
      <c r="H31" s="87"/>
      <c r="I31" s="106">
        <v>5.4686342592592601E-4</v>
      </c>
      <c r="J31" s="36"/>
      <c r="K31" s="54"/>
      <c r="M31" s="84"/>
      <c r="N31" s="20"/>
      <c r="O31" s="20"/>
      <c r="P31" s="73"/>
      <c r="Q31" s="73"/>
      <c r="R31" s="73"/>
    </row>
    <row r="32" spans="1:18" ht="16.8" customHeight="1" x14ac:dyDescent="0.25">
      <c r="A32" s="48">
        <v>10</v>
      </c>
      <c r="B32" s="47" t="s">
        <v>131</v>
      </c>
      <c r="C32" s="47">
        <v>10061949840</v>
      </c>
      <c r="D32" s="76" t="s">
        <v>92</v>
      </c>
      <c r="E32" s="79">
        <v>35105</v>
      </c>
      <c r="F32" s="47" t="s">
        <v>23</v>
      </c>
      <c r="G32" s="47" t="s">
        <v>46</v>
      </c>
      <c r="H32" s="87"/>
      <c r="I32" s="106">
        <v>5.6768518518518518E-4</v>
      </c>
      <c r="J32" s="36"/>
      <c r="K32" s="54"/>
      <c r="M32" s="84"/>
      <c r="N32" s="20"/>
      <c r="O32" s="20"/>
      <c r="P32" s="73"/>
      <c r="Q32" s="73"/>
      <c r="R32" s="73"/>
    </row>
    <row r="33" spans="1:18" ht="16.8" customHeight="1" thickBot="1" x14ac:dyDescent="0.3">
      <c r="A33" s="99" t="s">
        <v>119</v>
      </c>
      <c r="B33" s="100" t="s">
        <v>132</v>
      </c>
      <c r="C33" s="100">
        <v>10034954235</v>
      </c>
      <c r="D33" s="101" t="s">
        <v>94</v>
      </c>
      <c r="E33" s="102">
        <v>36863</v>
      </c>
      <c r="F33" s="100" t="s">
        <v>16</v>
      </c>
      <c r="G33" s="100" t="s">
        <v>66</v>
      </c>
      <c r="H33" s="103"/>
      <c r="I33" s="107"/>
      <c r="J33" s="104"/>
      <c r="K33" s="105"/>
      <c r="M33" s="84"/>
      <c r="N33" s="20"/>
      <c r="O33" s="20"/>
      <c r="P33" s="73"/>
      <c r="Q33" s="73"/>
      <c r="R33" s="73"/>
    </row>
    <row r="34" spans="1:18" ht="15" customHeight="1" thickTop="1" thickBot="1" x14ac:dyDescent="0.35">
      <c r="A34" s="21"/>
      <c r="B34" s="22"/>
      <c r="C34" s="21"/>
      <c r="D34" s="23"/>
      <c r="E34" s="24"/>
      <c r="F34" s="25"/>
      <c r="G34" s="24"/>
      <c r="H34" s="66"/>
      <c r="I34" s="26"/>
      <c r="J34" s="26"/>
      <c r="K34" s="26"/>
      <c r="M34" s="84"/>
      <c r="N34" s="20"/>
      <c r="O34" s="20"/>
      <c r="P34" s="73"/>
      <c r="Q34" s="73"/>
      <c r="R34" s="73"/>
    </row>
    <row r="35" spans="1:18" ht="15" thickTop="1" x14ac:dyDescent="0.25">
      <c r="A35" s="137" t="s">
        <v>2</v>
      </c>
      <c r="B35" s="138"/>
      <c r="C35" s="138"/>
      <c r="D35" s="138"/>
      <c r="E35" s="38"/>
      <c r="F35" s="38"/>
      <c r="G35" s="138" t="s">
        <v>3</v>
      </c>
      <c r="H35" s="138"/>
      <c r="I35" s="138"/>
      <c r="J35" s="138"/>
      <c r="K35" s="139"/>
      <c r="M35" s="84"/>
      <c r="N35" s="20"/>
      <c r="O35" s="20"/>
      <c r="P35" s="73"/>
      <c r="Q35" s="73"/>
      <c r="R35" s="73"/>
    </row>
    <row r="36" spans="1:18" ht="14.4" x14ac:dyDescent="0.25">
      <c r="A36" s="40" t="s">
        <v>38</v>
      </c>
      <c r="B36" s="30"/>
      <c r="C36" s="49"/>
      <c r="D36" s="41"/>
      <c r="E36" s="4"/>
      <c r="F36" s="4"/>
      <c r="G36" s="27" t="s">
        <v>24</v>
      </c>
      <c r="H36" s="78">
        <v>5</v>
      </c>
      <c r="I36" s="51"/>
      <c r="J36" s="27" t="s">
        <v>22</v>
      </c>
      <c r="K36" s="108">
        <f>COUNTIF(F$21:F130,"ЗМС")</f>
        <v>0</v>
      </c>
      <c r="M36" s="84"/>
      <c r="N36" s="20"/>
      <c r="O36" s="20"/>
      <c r="P36" s="73"/>
      <c r="Q36" s="73"/>
      <c r="R36" s="73"/>
    </row>
    <row r="37" spans="1:18" ht="14.4" x14ac:dyDescent="0.25">
      <c r="A37" s="40" t="s">
        <v>39</v>
      </c>
      <c r="B37" s="30"/>
      <c r="C37" s="50"/>
      <c r="D37" s="41"/>
      <c r="E37" s="39"/>
      <c r="F37" s="39"/>
      <c r="G37" s="27" t="s">
        <v>17</v>
      </c>
      <c r="H37" s="77">
        <f>H38+H42</f>
        <v>11</v>
      </c>
      <c r="I37" s="52"/>
      <c r="J37" s="27" t="s">
        <v>15</v>
      </c>
      <c r="K37" s="108">
        <f>COUNTIF(F$21:F130,"МСМК")</f>
        <v>2</v>
      </c>
      <c r="M37" s="84"/>
      <c r="N37" s="20"/>
      <c r="O37" s="20"/>
      <c r="P37" s="73"/>
      <c r="Q37" s="73"/>
      <c r="R37" s="73"/>
    </row>
    <row r="38" spans="1:18" ht="14.4" x14ac:dyDescent="0.25">
      <c r="A38" s="40" t="s">
        <v>40</v>
      </c>
      <c r="B38" s="30"/>
      <c r="C38" s="30"/>
      <c r="D38" s="41"/>
      <c r="E38" s="39"/>
      <c r="F38" s="39"/>
      <c r="G38" s="27" t="s">
        <v>18</v>
      </c>
      <c r="H38" s="77">
        <f>H39+H40+H41</f>
        <v>10</v>
      </c>
      <c r="I38" s="52"/>
      <c r="J38" s="27" t="s">
        <v>16</v>
      </c>
      <c r="K38" s="108">
        <f>COUNTIF(F$21:F51,"МС")</f>
        <v>6</v>
      </c>
      <c r="M38" s="84"/>
      <c r="N38" s="20"/>
      <c r="O38" s="20"/>
      <c r="P38" s="73"/>
      <c r="Q38" s="73"/>
      <c r="R38" s="73"/>
    </row>
    <row r="39" spans="1:18" ht="14.4" x14ac:dyDescent="0.25">
      <c r="A39" s="40" t="s">
        <v>41</v>
      </c>
      <c r="B39" s="30"/>
      <c r="C39" s="30"/>
      <c r="D39" s="41"/>
      <c r="E39" s="39"/>
      <c r="F39" s="39"/>
      <c r="G39" s="27" t="s">
        <v>19</v>
      </c>
      <c r="H39" s="77">
        <f>COUNT(A23:A33)</f>
        <v>10</v>
      </c>
      <c r="I39" s="52"/>
      <c r="J39" s="27" t="s">
        <v>23</v>
      </c>
      <c r="K39" s="108">
        <f>COUNTIF(F$20:F51,"КМС")</f>
        <v>3</v>
      </c>
      <c r="M39" s="84"/>
      <c r="N39" s="20"/>
      <c r="O39" s="20"/>
      <c r="P39" s="73"/>
      <c r="Q39" s="73"/>
      <c r="R39" s="73"/>
    </row>
    <row r="40" spans="1:18" ht="14.4" x14ac:dyDescent="0.25">
      <c r="A40" s="42"/>
      <c r="B40" s="30"/>
      <c r="C40" s="30"/>
      <c r="D40" s="41"/>
      <c r="G40" s="27" t="s">
        <v>20</v>
      </c>
      <c r="H40" s="77">
        <f>COUNTIF(A23:A33,"НФ")</f>
        <v>0</v>
      </c>
      <c r="I40" s="52"/>
      <c r="J40" s="27" t="s">
        <v>25</v>
      </c>
      <c r="K40" s="108">
        <f>COUNTIF(F$23:F129,"1 СР")</f>
        <v>0</v>
      </c>
      <c r="M40" s="84"/>
      <c r="N40" s="20"/>
      <c r="O40" s="20"/>
      <c r="P40" s="73"/>
      <c r="Q40" s="73"/>
      <c r="R40" s="73"/>
    </row>
    <row r="41" spans="1:18" ht="14.4" x14ac:dyDescent="0.25">
      <c r="A41" s="43"/>
      <c r="B41" s="15"/>
      <c r="C41" s="14"/>
      <c r="D41" s="41"/>
      <c r="G41" s="27" t="s">
        <v>27</v>
      </c>
      <c r="H41" s="77">
        <f>COUNTIF(A23:A33,"ДСКВ")</f>
        <v>0</v>
      </c>
      <c r="I41" s="52"/>
      <c r="J41" s="27" t="s">
        <v>34</v>
      </c>
      <c r="K41" s="108">
        <f>COUNTIF(F$23:F129,"2 СР")</f>
        <v>0</v>
      </c>
    </row>
    <row r="42" spans="1:18" ht="14.4" x14ac:dyDescent="0.25">
      <c r="A42" s="29"/>
      <c r="B42" s="30"/>
      <c r="C42" s="30"/>
      <c r="D42" s="41"/>
      <c r="E42" s="39"/>
      <c r="F42" s="39"/>
      <c r="G42" s="27" t="s">
        <v>21</v>
      </c>
      <c r="H42" s="77">
        <f>COUNTIF(A23:A33,"НС")</f>
        <v>1</v>
      </c>
      <c r="I42" s="53"/>
      <c r="J42" s="27" t="s">
        <v>33</v>
      </c>
      <c r="K42" s="108">
        <f>COUNTIF(F$23:F129,"3 СР")</f>
        <v>0</v>
      </c>
    </row>
    <row r="43" spans="1:18" ht="5.25" customHeight="1" x14ac:dyDescent="0.25">
      <c r="A43" s="29"/>
      <c r="B43" s="30"/>
      <c r="C43" s="30"/>
      <c r="D43" s="30"/>
      <c r="E43" s="30"/>
      <c r="F43" s="30"/>
      <c r="G43" s="15"/>
      <c r="H43" s="31"/>
      <c r="I43" s="31"/>
      <c r="J43" s="32"/>
      <c r="K43" s="28"/>
    </row>
    <row r="44" spans="1:18" ht="15.6" x14ac:dyDescent="0.25">
      <c r="A44" s="80"/>
      <c r="B44" s="81"/>
      <c r="C44" s="81"/>
      <c r="D44" s="140" t="s">
        <v>7</v>
      </c>
      <c r="E44" s="140"/>
      <c r="F44" s="140"/>
      <c r="G44" s="140" t="s">
        <v>32</v>
      </c>
      <c r="H44" s="140"/>
      <c r="I44" s="140"/>
      <c r="J44" s="140"/>
      <c r="K44" s="141"/>
    </row>
    <row r="45" spans="1:18" x14ac:dyDescent="0.2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8" x14ac:dyDescent="0.25">
      <c r="A46" s="96"/>
      <c r="D46" s="97"/>
      <c r="E46" s="97"/>
      <c r="F46" s="97"/>
      <c r="G46" s="97"/>
      <c r="H46" s="64"/>
      <c r="I46" s="97"/>
      <c r="J46" s="97"/>
      <c r="K46" s="98"/>
    </row>
    <row r="47" spans="1:18" x14ac:dyDescent="0.25">
      <c r="A47" s="96"/>
      <c r="D47" s="97"/>
      <c r="E47" s="97"/>
      <c r="F47" s="97"/>
      <c r="G47" s="97"/>
      <c r="H47" s="64"/>
      <c r="I47" s="97"/>
      <c r="J47" s="97"/>
      <c r="K47" s="98"/>
    </row>
    <row r="48" spans="1:18" x14ac:dyDescent="0.25">
      <c r="A48" s="96"/>
      <c r="D48" s="97"/>
      <c r="E48" s="97"/>
      <c r="F48" s="97"/>
      <c r="G48" s="97"/>
      <c r="H48" s="64"/>
      <c r="I48" s="97"/>
      <c r="J48" s="97"/>
      <c r="K48" s="98"/>
    </row>
    <row r="49" spans="1:18" x14ac:dyDescent="0.25">
      <c r="A49" s="96"/>
      <c r="D49" s="97"/>
      <c r="E49" s="97"/>
      <c r="F49" s="97"/>
      <c r="G49" s="97"/>
      <c r="H49" s="64"/>
      <c r="I49" s="97"/>
      <c r="J49" s="97"/>
      <c r="K49" s="98"/>
    </row>
    <row r="50" spans="1:18" s="84" customFormat="1" ht="13.8" customHeight="1" thickBot="1" x14ac:dyDescent="0.3">
      <c r="A50" s="82"/>
      <c r="B50" s="83"/>
      <c r="C50" s="83"/>
      <c r="D50" s="153" t="str">
        <f>G17</f>
        <v>СМОЛЬНИКОВ А.В. (1 кат., Москва)</v>
      </c>
      <c r="E50" s="153"/>
      <c r="F50" s="153"/>
      <c r="G50" s="153" t="str">
        <f>G18</f>
        <v>ГВОЗДЕВ К.Е. (1 кат., Москва)</v>
      </c>
      <c r="H50" s="153"/>
      <c r="I50" s="153"/>
      <c r="J50" s="153"/>
      <c r="K50" s="154"/>
      <c r="P50" s="85"/>
      <c r="Q50" s="85"/>
      <c r="R50" s="85"/>
    </row>
    <row r="51" spans="1:18" ht="14.4" thickTop="1" x14ac:dyDescent="0.25"/>
  </sheetData>
  <mergeCells count="38">
    <mergeCell ref="D50:F50"/>
    <mergeCell ref="G50:I50"/>
    <mergeCell ref="J50:K50"/>
    <mergeCell ref="A35:D35"/>
    <mergeCell ref="G35:K35"/>
    <mergeCell ref="D44:F44"/>
    <mergeCell ref="G44:I44"/>
    <mergeCell ref="J44:K44"/>
    <mergeCell ref="A45:E45"/>
    <mergeCell ref="F45:K45"/>
    <mergeCell ref="K21:K22"/>
    <mergeCell ref="A13:D13"/>
    <mergeCell ref="A14:D14"/>
    <mergeCell ref="A15:G15"/>
    <mergeCell ref="H15:K15"/>
    <mergeCell ref="H16:K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D8E7-8BE7-3443-8134-882AB2101234}">
  <sheetPr>
    <tabColor theme="3" tint="-0.249977111117893"/>
    <pageSetUpPr fitToPage="1"/>
  </sheetPr>
  <dimension ref="A1:S55"/>
  <sheetViews>
    <sheetView tabSelected="1" zoomScale="50" zoomScaleNormal="50" zoomScaleSheetLayoutView="89" workbookViewId="0">
      <selection activeCell="E29" sqref="E29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9.77734375" style="2" customWidth="1"/>
    <col min="10" max="10" width="10.109375" style="60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0"/>
    <col min="20" max="16384" width="9.109375" style="2"/>
  </cols>
  <sheetData>
    <row r="1" spans="1:19" customFormat="1" ht="19.95" customHeight="1" x14ac:dyDescent="0.25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89"/>
      <c r="N1" s="86"/>
    </row>
    <row r="2" spans="1:19" customFormat="1" ht="19.95" customHeight="1" x14ac:dyDescent="0.25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89"/>
      <c r="N2" s="86"/>
    </row>
    <row r="3" spans="1:19" customFormat="1" ht="19.95" customHeight="1" x14ac:dyDescent="0.25">
      <c r="A3" s="112" t="s">
        <v>123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89"/>
      <c r="N3" s="86"/>
    </row>
    <row r="4" spans="1:19" ht="19.95" customHeight="1" x14ac:dyDescent="0.25">
      <c r="A4" s="113" t="s">
        <v>124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9" ht="19.95" customHeight="1" x14ac:dyDescent="0.25">
      <c r="A5" s="113" t="s">
        <v>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/>
    </row>
    <row r="6" spans="1:19" s="3" customFormat="1" ht="19.95" customHeight="1" x14ac:dyDescent="0.25">
      <c r="A6" s="114" t="s">
        <v>125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Q6" s="72"/>
      <c r="R6" s="72"/>
      <c r="S6" s="72"/>
    </row>
    <row r="7" spans="1:19" s="3" customFormat="1" ht="19.95" customHeight="1" x14ac:dyDescent="0.25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Q7" s="72"/>
      <c r="R7" s="72"/>
      <c r="S7" s="72"/>
    </row>
    <row r="8" spans="1:19" s="3" customFormat="1" ht="19.95" customHeight="1" thickBot="1" x14ac:dyDescent="0.3">
      <c r="A8" s="116" t="s">
        <v>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Q8" s="72"/>
      <c r="R8" s="72"/>
      <c r="S8" s="72"/>
    </row>
    <row r="9" spans="1:19" ht="19.95" customHeight="1" thickTop="1" x14ac:dyDescent="0.25">
      <c r="A9" s="117" t="s">
        <v>29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9" ht="19.95" customHeight="1" x14ac:dyDescent="0.25">
      <c r="A10" s="120" t="s">
        <v>50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9" ht="19.95" customHeight="1" x14ac:dyDescent="0.25">
      <c r="A11" s="120" t="s">
        <v>51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9" ht="7.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9" ht="15.6" x14ac:dyDescent="0.25">
      <c r="A13" s="123" t="s">
        <v>52</v>
      </c>
      <c r="B13" s="124"/>
      <c r="C13" s="124"/>
      <c r="D13" s="124"/>
      <c r="E13" s="5"/>
      <c r="F13" s="5"/>
      <c r="G13" s="74" t="s">
        <v>36</v>
      </c>
      <c r="H13" s="61" t="s">
        <v>54</v>
      </c>
      <c r="I13" s="5"/>
      <c r="J13" s="61"/>
      <c r="K13" s="6"/>
      <c r="L13" s="58" t="s">
        <v>55</v>
      </c>
    </row>
    <row r="14" spans="1:19" ht="15.6" x14ac:dyDescent="0.25">
      <c r="A14" s="125" t="s">
        <v>53</v>
      </c>
      <c r="B14" s="126"/>
      <c r="C14" s="126"/>
      <c r="D14" s="126"/>
      <c r="E14" s="7"/>
      <c r="F14" s="7"/>
      <c r="G14" s="75" t="s">
        <v>37</v>
      </c>
      <c r="H14" s="62" t="s">
        <v>42</v>
      </c>
      <c r="I14" s="7"/>
      <c r="J14" s="62"/>
      <c r="K14" s="8"/>
      <c r="L14" s="59" t="s">
        <v>56</v>
      </c>
    </row>
    <row r="15" spans="1:19" ht="14.4" x14ac:dyDescent="0.25">
      <c r="A15" s="127" t="s">
        <v>6</v>
      </c>
      <c r="B15" s="128"/>
      <c r="C15" s="128"/>
      <c r="D15" s="128"/>
      <c r="E15" s="128"/>
      <c r="F15" s="128"/>
      <c r="G15" s="129"/>
      <c r="H15" s="130" t="s">
        <v>0</v>
      </c>
      <c r="I15" s="128"/>
      <c r="J15" s="128"/>
      <c r="K15" s="128"/>
      <c r="L15" s="131"/>
    </row>
    <row r="16" spans="1:19" ht="14.4" x14ac:dyDescent="0.25">
      <c r="A16" s="9" t="s">
        <v>12</v>
      </c>
      <c r="B16" s="10"/>
      <c r="C16" s="10"/>
      <c r="D16" s="11"/>
      <c r="E16" s="12"/>
      <c r="F16" s="11"/>
      <c r="G16" s="55"/>
      <c r="H16" s="132" t="s">
        <v>61</v>
      </c>
      <c r="I16" s="133"/>
      <c r="J16" s="133"/>
      <c r="K16" s="133"/>
      <c r="L16" s="134"/>
    </row>
    <row r="17" spans="1:19" ht="14.4" x14ac:dyDescent="0.25">
      <c r="A17" s="9" t="s">
        <v>13</v>
      </c>
      <c r="B17" s="10"/>
      <c r="C17" s="10"/>
      <c r="D17" s="13"/>
      <c r="E17" s="12"/>
      <c r="F17" s="11"/>
      <c r="G17" s="56" t="s">
        <v>57</v>
      </c>
      <c r="H17" s="70" t="s">
        <v>35</v>
      </c>
      <c r="I17" s="45"/>
      <c r="J17" s="63"/>
      <c r="K17" s="45"/>
      <c r="L17" s="57">
        <v>5</v>
      </c>
    </row>
    <row r="18" spans="1:19" ht="14.4" x14ac:dyDescent="0.25">
      <c r="A18" s="34" t="s">
        <v>14</v>
      </c>
      <c r="B18" s="10"/>
      <c r="C18" s="10"/>
      <c r="D18" s="13"/>
      <c r="E18" s="12"/>
      <c r="F18" s="11"/>
      <c r="G18" s="56" t="s">
        <v>58</v>
      </c>
      <c r="H18" s="70" t="s">
        <v>60</v>
      </c>
      <c r="I18" s="45"/>
      <c r="J18" s="63"/>
      <c r="K18" s="45"/>
      <c r="L18" s="57">
        <v>1</v>
      </c>
    </row>
    <row r="19" spans="1:19" ht="15" thickBot="1" x14ac:dyDescent="0.3">
      <c r="A19" s="9" t="s">
        <v>44</v>
      </c>
      <c r="B19" s="14"/>
      <c r="C19" s="14"/>
      <c r="D19" s="15"/>
      <c r="E19" s="15"/>
      <c r="F19" s="15"/>
      <c r="G19" s="56" t="s">
        <v>59</v>
      </c>
      <c r="H19" s="71" t="s">
        <v>62</v>
      </c>
      <c r="I19" s="46"/>
      <c r="J19" s="64"/>
      <c r="K19" s="44"/>
      <c r="L19" s="94">
        <v>420</v>
      </c>
    </row>
    <row r="20" spans="1:19" ht="12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65"/>
      <c r="K20" s="18"/>
      <c r="L20" s="19"/>
    </row>
    <row r="21" spans="1:19" s="20" customFormat="1" ht="20.25" customHeight="1" thickTop="1" x14ac:dyDescent="0.25">
      <c r="A21" s="148" t="s">
        <v>4</v>
      </c>
      <c r="B21" s="142" t="s">
        <v>8</v>
      </c>
      <c r="C21" s="142" t="s">
        <v>28</v>
      </c>
      <c r="D21" s="142" t="s">
        <v>1</v>
      </c>
      <c r="E21" s="142" t="s">
        <v>26</v>
      </c>
      <c r="F21" s="142" t="s">
        <v>5</v>
      </c>
      <c r="G21" s="142" t="s">
        <v>9</v>
      </c>
      <c r="H21" s="144" t="s">
        <v>63</v>
      </c>
      <c r="I21" s="144" t="s">
        <v>64</v>
      </c>
      <c r="J21" s="155" t="s">
        <v>65</v>
      </c>
      <c r="K21" s="146" t="s">
        <v>30</v>
      </c>
      <c r="L21" s="135" t="s">
        <v>10</v>
      </c>
      <c r="N21" s="84"/>
      <c r="Q21" s="73"/>
      <c r="R21" s="73"/>
      <c r="S21" s="73"/>
    </row>
    <row r="22" spans="1:19" s="20" customFormat="1" ht="17.25" customHeight="1" x14ac:dyDescent="0.25">
      <c r="A22" s="149"/>
      <c r="B22" s="143"/>
      <c r="C22" s="143"/>
      <c r="D22" s="143"/>
      <c r="E22" s="143"/>
      <c r="F22" s="143"/>
      <c r="G22" s="143"/>
      <c r="H22" s="145"/>
      <c r="I22" s="145"/>
      <c r="J22" s="156"/>
      <c r="K22" s="147"/>
      <c r="L22" s="136"/>
      <c r="N22" s="84"/>
      <c r="Q22" s="73"/>
      <c r="R22" s="73"/>
      <c r="S22" s="73"/>
    </row>
    <row r="23" spans="1:19" ht="16.8" customHeight="1" x14ac:dyDescent="0.25">
      <c r="A23" s="48">
        <v>1</v>
      </c>
      <c r="B23" s="47"/>
      <c r="C23" s="47">
        <v>10008830216</v>
      </c>
      <c r="D23" s="76" t="s">
        <v>72</v>
      </c>
      <c r="E23" s="79">
        <v>35066</v>
      </c>
      <c r="F23" s="47" t="s">
        <v>16</v>
      </c>
      <c r="G23" s="47" t="s">
        <v>66</v>
      </c>
      <c r="H23" s="87">
        <v>1</v>
      </c>
      <c r="I23" s="87">
        <v>2</v>
      </c>
      <c r="J23" s="87">
        <v>3</v>
      </c>
      <c r="K23" s="88"/>
      <c r="L23" s="54"/>
      <c r="N23" s="84"/>
      <c r="O23" s="20"/>
      <c r="P23" s="20"/>
      <c r="Q23" s="73"/>
      <c r="R23" s="73"/>
      <c r="S23" s="73"/>
    </row>
    <row r="24" spans="1:19" ht="16.8" customHeight="1" x14ac:dyDescent="0.25">
      <c r="A24" s="48">
        <v>2</v>
      </c>
      <c r="B24" s="47"/>
      <c r="C24" s="47">
        <v>10010866307</v>
      </c>
      <c r="D24" s="76" t="s">
        <v>73</v>
      </c>
      <c r="E24" s="79">
        <v>36150</v>
      </c>
      <c r="F24" s="47" t="s">
        <v>16</v>
      </c>
      <c r="G24" s="47" t="s">
        <v>46</v>
      </c>
      <c r="H24" s="87">
        <v>2</v>
      </c>
      <c r="I24" s="87">
        <v>4</v>
      </c>
      <c r="J24" s="87">
        <v>6</v>
      </c>
      <c r="K24" s="88"/>
      <c r="L24" s="54"/>
      <c r="N24" s="84"/>
      <c r="O24" s="20"/>
      <c r="P24" s="20"/>
      <c r="Q24" s="73"/>
      <c r="R24" s="73"/>
      <c r="S24" s="73"/>
    </row>
    <row r="25" spans="1:19" ht="16.8" customHeight="1" x14ac:dyDescent="0.25">
      <c r="A25" s="48">
        <v>3</v>
      </c>
      <c r="B25" s="47"/>
      <c r="C25" s="47">
        <v>10007839907</v>
      </c>
      <c r="D25" s="76" t="s">
        <v>74</v>
      </c>
      <c r="E25" s="79">
        <v>34353</v>
      </c>
      <c r="F25" s="47" t="s">
        <v>16</v>
      </c>
      <c r="G25" s="47" t="s">
        <v>66</v>
      </c>
      <c r="H25" s="87">
        <v>5</v>
      </c>
      <c r="I25" s="87">
        <v>3</v>
      </c>
      <c r="J25" s="87">
        <v>8</v>
      </c>
      <c r="K25" s="88"/>
      <c r="L25" s="54"/>
      <c r="N25" s="84"/>
      <c r="O25" s="20"/>
      <c r="P25" s="20"/>
      <c r="Q25" s="73"/>
      <c r="R25" s="73"/>
      <c r="S25" s="73"/>
    </row>
    <row r="26" spans="1:19" ht="16.8" customHeight="1" x14ac:dyDescent="0.25">
      <c r="A26" s="48">
        <v>4</v>
      </c>
      <c r="B26" s="47"/>
      <c r="C26" s="47">
        <v>10007759273</v>
      </c>
      <c r="D26" s="76" t="s">
        <v>75</v>
      </c>
      <c r="E26" s="79">
        <v>33619</v>
      </c>
      <c r="F26" s="47" t="s">
        <v>15</v>
      </c>
      <c r="G26" s="47" t="s">
        <v>48</v>
      </c>
      <c r="H26" s="87">
        <v>3</v>
      </c>
      <c r="I26" s="87">
        <v>5</v>
      </c>
      <c r="J26" s="87">
        <v>8</v>
      </c>
      <c r="K26" s="88"/>
      <c r="L26" s="54"/>
      <c r="N26" s="84"/>
      <c r="O26" s="20"/>
      <c r="P26" s="20"/>
      <c r="Q26" s="73"/>
      <c r="R26" s="73"/>
      <c r="S26" s="73"/>
    </row>
    <row r="27" spans="1:19" ht="16.8" customHeight="1" x14ac:dyDescent="0.25">
      <c r="A27" s="48">
        <v>5</v>
      </c>
      <c r="B27" s="47"/>
      <c r="C27" s="47">
        <v>10036101461</v>
      </c>
      <c r="D27" s="76" t="s">
        <v>76</v>
      </c>
      <c r="E27" s="79">
        <v>37930</v>
      </c>
      <c r="F27" s="47" t="s">
        <v>16</v>
      </c>
      <c r="G27" s="47" t="s">
        <v>47</v>
      </c>
      <c r="H27" s="87">
        <v>8</v>
      </c>
      <c r="I27" s="87">
        <v>1</v>
      </c>
      <c r="J27" s="87">
        <v>9</v>
      </c>
      <c r="K27" s="88"/>
      <c r="L27" s="54"/>
      <c r="N27" s="84"/>
      <c r="O27" s="20"/>
      <c r="P27" s="20"/>
      <c r="Q27" s="73"/>
      <c r="R27" s="73"/>
      <c r="S27" s="73"/>
    </row>
    <row r="28" spans="1:19" ht="16.8" customHeight="1" x14ac:dyDescent="0.25">
      <c r="A28" s="48">
        <v>6</v>
      </c>
      <c r="B28" s="47"/>
      <c r="C28" s="47">
        <v>10034985153</v>
      </c>
      <c r="D28" s="76" t="s">
        <v>77</v>
      </c>
      <c r="E28" s="79">
        <v>36674</v>
      </c>
      <c r="F28" s="47" t="s">
        <v>16</v>
      </c>
      <c r="G28" s="47" t="s">
        <v>46</v>
      </c>
      <c r="H28" s="87">
        <v>4</v>
      </c>
      <c r="I28" s="87">
        <v>7</v>
      </c>
      <c r="J28" s="87">
        <v>11</v>
      </c>
      <c r="K28" s="88"/>
      <c r="L28" s="54"/>
      <c r="N28" s="84"/>
      <c r="O28" s="20"/>
      <c r="P28" s="20"/>
      <c r="Q28" s="73"/>
      <c r="R28" s="73"/>
      <c r="S28" s="73"/>
    </row>
    <row r="29" spans="1:19" ht="16.8" customHeight="1" x14ac:dyDescent="0.25">
      <c r="A29" s="48">
        <v>7</v>
      </c>
      <c r="B29" s="47"/>
      <c r="C29" s="47">
        <v>10034928973</v>
      </c>
      <c r="D29" s="76" t="s">
        <v>67</v>
      </c>
      <c r="E29" s="79">
        <v>36604</v>
      </c>
      <c r="F29" s="47" t="s">
        <v>16</v>
      </c>
      <c r="G29" s="47" t="s">
        <v>45</v>
      </c>
      <c r="H29" s="87">
        <v>6</v>
      </c>
      <c r="I29" s="87">
        <v>6</v>
      </c>
      <c r="J29" s="87">
        <v>12</v>
      </c>
      <c r="K29" s="36"/>
      <c r="L29" s="54"/>
      <c r="N29" s="84"/>
      <c r="O29" s="20"/>
      <c r="P29" s="20"/>
      <c r="Q29" s="73"/>
      <c r="R29" s="73"/>
      <c r="S29" s="73"/>
    </row>
    <row r="30" spans="1:19" ht="16.8" customHeight="1" x14ac:dyDescent="0.25">
      <c r="A30" s="48">
        <v>8</v>
      </c>
      <c r="B30" s="47"/>
      <c r="C30" s="47">
        <v>10036101057</v>
      </c>
      <c r="D30" s="76" t="s">
        <v>78</v>
      </c>
      <c r="E30" s="79">
        <v>37969</v>
      </c>
      <c r="F30" s="47" t="s">
        <v>16</v>
      </c>
      <c r="G30" s="47" t="s">
        <v>66</v>
      </c>
      <c r="H30" s="87">
        <v>10</v>
      </c>
      <c r="I30" s="87">
        <v>8</v>
      </c>
      <c r="J30" s="87">
        <v>18</v>
      </c>
      <c r="K30" s="36"/>
      <c r="L30" s="54"/>
      <c r="N30" s="84"/>
      <c r="O30" s="20"/>
      <c r="P30" s="20"/>
      <c r="Q30" s="73"/>
      <c r="R30" s="73"/>
      <c r="S30" s="73"/>
    </row>
    <row r="31" spans="1:19" ht="16.8" customHeight="1" x14ac:dyDescent="0.25">
      <c r="A31" s="48">
        <v>9</v>
      </c>
      <c r="B31" s="47"/>
      <c r="C31" s="47">
        <v>10010932284</v>
      </c>
      <c r="D31" s="76" t="s">
        <v>79</v>
      </c>
      <c r="E31" s="79">
        <v>35837</v>
      </c>
      <c r="F31" s="47" t="s">
        <v>23</v>
      </c>
      <c r="G31" s="47" t="s">
        <v>46</v>
      </c>
      <c r="H31" s="87">
        <v>9</v>
      </c>
      <c r="I31" s="87">
        <v>9</v>
      </c>
      <c r="J31" s="87">
        <v>18</v>
      </c>
      <c r="K31" s="36"/>
      <c r="L31" s="54"/>
      <c r="N31" s="84"/>
      <c r="O31" s="20"/>
      <c r="P31" s="20"/>
      <c r="Q31" s="73"/>
      <c r="R31" s="73"/>
      <c r="S31" s="73"/>
    </row>
    <row r="32" spans="1:19" ht="16.8" customHeight="1" x14ac:dyDescent="0.25">
      <c r="A32" s="48">
        <v>10</v>
      </c>
      <c r="B32" s="47"/>
      <c r="C32" s="47">
        <v>10052761415</v>
      </c>
      <c r="D32" s="76" t="s">
        <v>80</v>
      </c>
      <c r="E32" s="79">
        <v>36657</v>
      </c>
      <c r="F32" s="47" t="s">
        <v>23</v>
      </c>
      <c r="G32" s="47" t="s">
        <v>48</v>
      </c>
      <c r="H32" s="87">
        <v>7</v>
      </c>
      <c r="I32" s="87">
        <v>12</v>
      </c>
      <c r="J32" s="87">
        <v>19</v>
      </c>
      <c r="K32" s="36"/>
      <c r="L32" s="54"/>
      <c r="N32" s="84"/>
      <c r="O32" s="20"/>
      <c r="P32" s="20"/>
      <c r="Q32" s="73"/>
      <c r="R32" s="73"/>
      <c r="S32" s="73"/>
    </row>
    <row r="33" spans="1:19" ht="16.8" customHeight="1" x14ac:dyDescent="0.25">
      <c r="A33" s="48">
        <v>11</v>
      </c>
      <c r="B33" s="47"/>
      <c r="C33" s="47">
        <v>10011168825</v>
      </c>
      <c r="D33" s="76" t="s">
        <v>68</v>
      </c>
      <c r="E33" s="79">
        <v>36215</v>
      </c>
      <c r="F33" s="47" t="s">
        <v>23</v>
      </c>
      <c r="G33" s="47" t="s">
        <v>66</v>
      </c>
      <c r="H33" s="87">
        <v>11</v>
      </c>
      <c r="I33" s="87">
        <v>10</v>
      </c>
      <c r="J33" s="87">
        <v>21</v>
      </c>
      <c r="K33" s="36"/>
      <c r="L33" s="54"/>
      <c r="N33" s="84"/>
      <c r="O33" s="20"/>
      <c r="P33" s="20"/>
      <c r="Q33" s="73"/>
      <c r="R33" s="73"/>
      <c r="S33" s="73"/>
    </row>
    <row r="34" spans="1:19" ht="16.8" customHeight="1" x14ac:dyDescent="0.25">
      <c r="A34" s="48">
        <v>12</v>
      </c>
      <c r="B34" s="47"/>
      <c r="C34" s="47">
        <v>10062193451</v>
      </c>
      <c r="D34" s="76" t="s">
        <v>81</v>
      </c>
      <c r="E34" s="79">
        <v>38102</v>
      </c>
      <c r="F34" s="47" t="s">
        <v>16</v>
      </c>
      <c r="G34" s="47" t="s">
        <v>45</v>
      </c>
      <c r="H34" s="87">
        <v>12</v>
      </c>
      <c r="I34" s="87">
        <v>11</v>
      </c>
      <c r="J34" s="87">
        <v>23</v>
      </c>
      <c r="K34" s="36"/>
      <c r="L34" s="54"/>
      <c r="N34" s="84"/>
      <c r="O34" s="20"/>
      <c r="P34" s="20"/>
      <c r="Q34" s="73"/>
      <c r="R34" s="73"/>
      <c r="S34" s="73"/>
    </row>
    <row r="35" spans="1:19" ht="16.8" customHeight="1" x14ac:dyDescent="0.25">
      <c r="A35" s="48">
        <v>13</v>
      </c>
      <c r="B35" s="47"/>
      <c r="C35" s="47">
        <v>10036057914</v>
      </c>
      <c r="D35" s="76" t="s">
        <v>82</v>
      </c>
      <c r="E35" s="79">
        <v>37868</v>
      </c>
      <c r="F35" s="47" t="s">
        <v>23</v>
      </c>
      <c r="G35" s="47" t="s">
        <v>46</v>
      </c>
      <c r="H35" s="87">
        <v>14</v>
      </c>
      <c r="I35" s="87">
        <v>13</v>
      </c>
      <c r="J35" s="87">
        <v>27</v>
      </c>
      <c r="K35" s="36"/>
      <c r="L35" s="54"/>
      <c r="N35" s="84"/>
      <c r="O35" s="20"/>
      <c r="P35" s="20"/>
      <c r="Q35" s="73"/>
      <c r="R35" s="73"/>
      <c r="S35" s="73"/>
    </row>
    <row r="36" spans="1:19" ht="16.8" customHeight="1" x14ac:dyDescent="0.25">
      <c r="A36" s="48">
        <v>14</v>
      </c>
      <c r="B36" s="47"/>
      <c r="C36" s="47">
        <v>10034941505</v>
      </c>
      <c r="D36" s="76" t="s">
        <v>83</v>
      </c>
      <c r="E36" s="79">
        <v>38060</v>
      </c>
      <c r="F36" s="47" t="s">
        <v>16</v>
      </c>
      <c r="G36" s="47" t="s">
        <v>46</v>
      </c>
      <c r="H36" s="87">
        <v>13</v>
      </c>
      <c r="I36" s="87">
        <v>14</v>
      </c>
      <c r="J36" s="87">
        <v>27</v>
      </c>
      <c r="K36" s="36"/>
      <c r="L36" s="54"/>
      <c r="N36" s="84"/>
      <c r="O36" s="20"/>
      <c r="P36" s="20"/>
      <c r="Q36" s="73"/>
      <c r="R36" s="73"/>
      <c r="S36" s="73"/>
    </row>
    <row r="37" spans="1:19" ht="16.8" customHeight="1" thickBot="1" x14ac:dyDescent="0.3">
      <c r="A37" s="99">
        <v>15</v>
      </c>
      <c r="B37" s="100"/>
      <c r="C37" s="100">
        <v>10091226864</v>
      </c>
      <c r="D37" s="101" t="s">
        <v>84</v>
      </c>
      <c r="E37" s="102">
        <v>38168</v>
      </c>
      <c r="F37" s="100" t="s">
        <v>23</v>
      </c>
      <c r="G37" s="100" t="s">
        <v>46</v>
      </c>
      <c r="H37" s="103">
        <v>15</v>
      </c>
      <c r="I37" s="103">
        <v>15</v>
      </c>
      <c r="J37" s="103">
        <v>30</v>
      </c>
      <c r="K37" s="104"/>
      <c r="L37" s="105"/>
      <c r="N37" s="84"/>
      <c r="O37" s="20"/>
      <c r="P37" s="20"/>
      <c r="Q37" s="73"/>
      <c r="R37" s="73"/>
      <c r="S37" s="73"/>
    </row>
    <row r="38" spans="1:19" ht="13.2" customHeight="1" thickTop="1" thickBot="1" x14ac:dyDescent="0.35">
      <c r="A38" s="21"/>
      <c r="B38" s="22"/>
      <c r="C38" s="21"/>
      <c r="D38" s="23"/>
      <c r="E38" s="24"/>
      <c r="F38" s="25"/>
      <c r="G38" s="24"/>
      <c r="H38" s="66"/>
      <c r="I38" s="26"/>
      <c r="J38" s="66"/>
      <c r="K38" s="26"/>
      <c r="L38" s="26"/>
      <c r="N38" s="84"/>
      <c r="O38" s="20"/>
      <c r="P38" s="20"/>
      <c r="Q38" s="73"/>
      <c r="R38" s="73"/>
      <c r="S38" s="73"/>
    </row>
    <row r="39" spans="1:19" ht="15" thickTop="1" x14ac:dyDescent="0.25">
      <c r="A39" s="137" t="s">
        <v>2</v>
      </c>
      <c r="B39" s="138"/>
      <c r="C39" s="138"/>
      <c r="D39" s="138"/>
      <c r="E39" s="38"/>
      <c r="F39" s="38"/>
      <c r="G39" s="138" t="s">
        <v>3</v>
      </c>
      <c r="H39" s="138"/>
      <c r="I39" s="138"/>
      <c r="J39" s="138"/>
      <c r="K39" s="138"/>
      <c r="L39" s="139"/>
      <c r="N39" s="84"/>
      <c r="O39" s="20"/>
      <c r="P39" s="20"/>
      <c r="Q39" s="73"/>
      <c r="R39" s="73"/>
      <c r="S39" s="73"/>
    </row>
    <row r="40" spans="1:19" ht="14.4" x14ac:dyDescent="0.25">
      <c r="A40" s="40" t="s">
        <v>38</v>
      </c>
      <c r="B40" s="30"/>
      <c r="C40" s="49"/>
      <c r="D40" s="41"/>
      <c r="E40" s="4"/>
      <c r="F40" s="4"/>
      <c r="G40" s="27" t="s">
        <v>24</v>
      </c>
      <c r="H40" s="78">
        <v>5</v>
      </c>
      <c r="I40" s="51"/>
      <c r="J40" s="67"/>
      <c r="K40" s="27" t="s">
        <v>22</v>
      </c>
      <c r="L40" s="35">
        <f>COUNTIF(F$21:F134,"ЗМС")</f>
        <v>0</v>
      </c>
      <c r="N40" s="84"/>
      <c r="O40" s="20"/>
      <c r="P40" s="20"/>
      <c r="Q40" s="73"/>
      <c r="R40" s="73"/>
      <c r="S40" s="73"/>
    </row>
    <row r="41" spans="1:19" ht="14.4" x14ac:dyDescent="0.25">
      <c r="A41" s="40" t="s">
        <v>39</v>
      </c>
      <c r="B41" s="30"/>
      <c r="C41" s="50"/>
      <c r="D41" s="41"/>
      <c r="E41" s="39"/>
      <c r="F41" s="39"/>
      <c r="G41" s="27" t="s">
        <v>17</v>
      </c>
      <c r="H41" s="77">
        <f>H42+H46</f>
        <v>15</v>
      </c>
      <c r="I41" s="52"/>
      <c r="J41" s="68"/>
      <c r="K41" s="27" t="s">
        <v>15</v>
      </c>
      <c r="L41" s="35">
        <f>COUNTIF(F$21:F134,"МСМК")</f>
        <v>1</v>
      </c>
      <c r="N41" s="84"/>
      <c r="O41" s="20"/>
      <c r="P41" s="20"/>
      <c r="Q41" s="73"/>
      <c r="R41" s="73"/>
      <c r="S41" s="73"/>
    </row>
    <row r="42" spans="1:19" ht="14.4" x14ac:dyDescent="0.25">
      <c r="A42" s="40" t="s">
        <v>40</v>
      </c>
      <c r="B42" s="30"/>
      <c r="C42" s="30"/>
      <c r="D42" s="41"/>
      <c r="E42" s="39"/>
      <c r="F42" s="39"/>
      <c r="G42" s="27" t="s">
        <v>18</v>
      </c>
      <c r="H42" s="77">
        <f>H43+H44+H45</f>
        <v>15</v>
      </c>
      <c r="I42" s="52"/>
      <c r="J42" s="68"/>
      <c r="K42" s="27" t="s">
        <v>16</v>
      </c>
      <c r="L42" s="35">
        <f>COUNTIF(F$21:F55,"МС")</f>
        <v>9</v>
      </c>
      <c r="N42" s="84"/>
      <c r="O42" s="20"/>
      <c r="P42" s="20"/>
      <c r="Q42" s="73"/>
      <c r="R42" s="73"/>
      <c r="S42" s="73"/>
    </row>
    <row r="43" spans="1:19" ht="14.4" x14ac:dyDescent="0.25">
      <c r="A43" s="40" t="s">
        <v>41</v>
      </c>
      <c r="B43" s="30"/>
      <c r="C43" s="30"/>
      <c r="D43" s="41"/>
      <c r="E43" s="39"/>
      <c r="F43" s="39"/>
      <c r="G43" s="27" t="s">
        <v>19</v>
      </c>
      <c r="H43" s="77">
        <f>COUNT(A23:A37)</f>
        <v>15</v>
      </c>
      <c r="I43" s="52"/>
      <c r="J43" s="68"/>
      <c r="K43" s="27" t="s">
        <v>23</v>
      </c>
      <c r="L43" s="35">
        <f>COUNTIF(F$20:F55,"КМС")</f>
        <v>5</v>
      </c>
      <c r="N43" s="84"/>
      <c r="O43" s="20"/>
      <c r="P43" s="20"/>
      <c r="Q43" s="73"/>
      <c r="R43" s="73"/>
      <c r="S43" s="73"/>
    </row>
    <row r="44" spans="1:19" ht="14.4" x14ac:dyDescent="0.25">
      <c r="A44" s="42"/>
      <c r="B44" s="30"/>
      <c r="C44" s="30"/>
      <c r="D44" s="41"/>
      <c r="G44" s="27" t="s">
        <v>20</v>
      </c>
      <c r="H44" s="77">
        <f>COUNTIF(A23:A37,"НФ")</f>
        <v>0</v>
      </c>
      <c r="I44" s="52"/>
      <c r="J44" s="68"/>
      <c r="K44" s="27" t="s">
        <v>25</v>
      </c>
      <c r="L44" s="35">
        <f>COUNTIF(F$23:F133,"1 СР")</f>
        <v>0</v>
      </c>
      <c r="N44" s="84"/>
      <c r="O44" s="20"/>
      <c r="P44" s="20"/>
      <c r="Q44" s="73"/>
      <c r="R44" s="73"/>
      <c r="S44" s="73"/>
    </row>
    <row r="45" spans="1:19" ht="14.4" x14ac:dyDescent="0.25">
      <c r="A45" s="43"/>
      <c r="B45" s="15"/>
      <c r="C45" s="14"/>
      <c r="D45" s="41"/>
      <c r="G45" s="27" t="s">
        <v>27</v>
      </c>
      <c r="H45" s="77">
        <f>COUNTIF(A23:A37,"ДСКВ")</f>
        <v>0</v>
      </c>
      <c r="I45" s="52"/>
      <c r="J45" s="68"/>
      <c r="K45" s="27" t="s">
        <v>34</v>
      </c>
      <c r="L45" s="35">
        <f>COUNTIF(F$23:F133,"2 СР")</f>
        <v>0</v>
      </c>
    </row>
    <row r="46" spans="1:19" ht="14.4" x14ac:dyDescent="0.25">
      <c r="A46" s="29"/>
      <c r="B46" s="30"/>
      <c r="C46" s="30"/>
      <c r="D46" s="41"/>
      <c r="E46" s="39"/>
      <c r="F46" s="39"/>
      <c r="G46" s="27" t="s">
        <v>21</v>
      </c>
      <c r="H46" s="77">
        <f>COUNTIF(A23:A37,"НС")</f>
        <v>0</v>
      </c>
      <c r="I46" s="53"/>
      <c r="J46" s="69"/>
      <c r="K46" s="27" t="s">
        <v>33</v>
      </c>
      <c r="L46" s="35">
        <f>COUNTIF(F$23:F133,"3 СР")</f>
        <v>0</v>
      </c>
    </row>
    <row r="47" spans="1:19" ht="5.25" customHeight="1" x14ac:dyDescent="0.25">
      <c r="A47" s="29"/>
      <c r="B47" s="30"/>
      <c r="C47" s="30"/>
      <c r="D47" s="30"/>
      <c r="E47" s="30"/>
      <c r="F47" s="30"/>
      <c r="G47" s="15"/>
      <c r="H47" s="31"/>
      <c r="I47" s="31"/>
      <c r="J47" s="31"/>
      <c r="K47" s="32"/>
      <c r="L47" s="28"/>
    </row>
    <row r="48" spans="1:19" ht="15.6" x14ac:dyDescent="0.25">
      <c r="A48" s="80"/>
      <c r="B48" s="81"/>
      <c r="C48" s="81"/>
      <c r="D48" s="140" t="s">
        <v>7</v>
      </c>
      <c r="E48" s="140"/>
      <c r="F48" s="140"/>
      <c r="G48" s="140" t="s">
        <v>32</v>
      </c>
      <c r="H48" s="140"/>
      <c r="I48" s="140"/>
      <c r="J48" s="140" t="s">
        <v>43</v>
      </c>
      <c r="K48" s="140"/>
      <c r="L48" s="141"/>
    </row>
    <row r="49" spans="1:19" x14ac:dyDescent="0.2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2"/>
    </row>
    <row r="50" spans="1:19" x14ac:dyDescent="0.25">
      <c r="A50" s="37"/>
      <c r="D50" s="1"/>
      <c r="E50" s="1"/>
      <c r="F50" s="1"/>
      <c r="G50" s="1"/>
      <c r="H50" s="64"/>
      <c r="I50" s="1"/>
      <c r="J50" s="64"/>
      <c r="K50" s="1"/>
      <c r="L50" s="33"/>
    </row>
    <row r="51" spans="1:19" x14ac:dyDescent="0.25">
      <c r="A51" s="37"/>
      <c r="D51" s="1"/>
      <c r="E51" s="1"/>
      <c r="F51" s="1"/>
      <c r="G51" s="1"/>
      <c r="H51" s="64"/>
      <c r="I51" s="1"/>
      <c r="J51" s="64"/>
      <c r="K51" s="1"/>
      <c r="L51" s="33"/>
    </row>
    <row r="52" spans="1:19" x14ac:dyDescent="0.25">
      <c r="A52" s="37"/>
      <c r="D52" s="1"/>
      <c r="E52" s="1"/>
      <c r="F52" s="1"/>
      <c r="G52" s="1"/>
      <c r="H52" s="64"/>
      <c r="I52" s="1"/>
      <c r="J52" s="64"/>
      <c r="K52" s="1"/>
      <c r="L52" s="33"/>
    </row>
    <row r="53" spans="1:19" x14ac:dyDescent="0.25">
      <c r="A53" s="37"/>
      <c r="D53" s="1"/>
      <c r="E53" s="1"/>
      <c r="F53" s="1"/>
      <c r="G53" s="1"/>
      <c r="H53" s="64"/>
      <c r="I53" s="1"/>
      <c r="J53" s="64"/>
      <c r="K53" s="1"/>
      <c r="L53" s="33"/>
    </row>
    <row r="54" spans="1:19" s="84" customFormat="1" ht="13.8" customHeight="1" thickBot="1" x14ac:dyDescent="0.3">
      <c r="A54" s="82"/>
      <c r="B54" s="83"/>
      <c r="C54" s="83"/>
      <c r="D54" s="153" t="str">
        <f>G17</f>
        <v>СМОЛЬНИКОВ А.В. (1 кат., Москва)</v>
      </c>
      <c r="E54" s="153"/>
      <c r="F54" s="153"/>
      <c r="G54" s="153" t="str">
        <f>G18</f>
        <v>ГВОЗДЕВ К.Е. (1 кат., Москва)</v>
      </c>
      <c r="H54" s="153"/>
      <c r="I54" s="153"/>
      <c r="J54" s="153" t="str">
        <f>G19</f>
        <v>НИКУШЕНКОВ Е.А. (2 кат., Москва)</v>
      </c>
      <c r="K54" s="153"/>
      <c r="L54" s="154"/>
      <c r="Q54" s="85"/>
      <c r="R54" s="85"/>
      <c r="S54" s="85"/>
    </row>
    <row r="55" spans="1:19" ht="14.4" thickTop="1" x14ac:dyDescent="0.25"/>
  </sheetData>
  <mergeCells count="39">
    <mergeCell ref="A13:D13"/>
    <mergeCell ref="A3:L3"/>
    <mergeCell ref="A2:L2"/>
    <mergeCell ref="A1:L1"/>
    <mergeCell ref="A12:L12"/>
    <mergeCell ref="A4:L4"/>
    <mergeCell ref="A5:L5"/>
    <mergeCell ref="A6:L6"/>
    <mergeCell ref="A7:L7"/>
    <mergeCell ref="A8:L8"/>
    <mergeCell ref="A9:L9"/>
    <mergeCell ref="A10:L10"/>
    <mergeCell ref="A11:L11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H21:H22"/>
    <mergeCell ref="I21:I22"/>
    <mergeCell ref="L21:L22"/>
    <mergeCell ref="D54:F54"/>
    <mergeCell ref="G54:I54"/>
    <mergeCell ref="J54:L54"/>
    <mergeCell ref="A39:D39"/>
    <mergeCell ref="G39:L39"/>
    <mergeCell ref="D48:F48"/>
    <mergeCell ref="G48:I48"/>
    <mergeCell ref="J48:L48"/>
    <mergeCell ref="A49:E49"/>
    <mergeCell ref="F49:L49"/>
  </mergeCells>
  <phoneticPr fontId="24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359B-FD2F-4380-9835-77BFC7932C85}">
  <sheetPr>
    <tabColor theme="3" tint="-0.249977111117893"/>
    <pageSetUpPr fitToPage="1"/>
  </sheetPr>
  <dimension ref="A1:S51"/>
  <sheetViews>
    <sheetView topLeftCell="A10" zoomScale="50" zoomScaleNormal="50" zoomScaleSheetLayoutView="89" workbookViewId="0">
      <selection activeCell="N30" sqref="N30"/>
    </sheetView>
  </sheetViews>
  <sheetFormatPr defaultColWidth="9.109375" defaultRowHeight="13.8" x14ac:dyDescent="0.25"/>
  <cols>
    <col min="1" max="1" width="7" style="2" customWidth="1"/>
    <col min="2" max="2" width="7.77734375" style="92" customWidth="1"/>
    <col min="3" max="3" width="12.109375" style="92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9.77734375" style="2" customWidth="1"/>
    <col min="10" max="10" width="10.109375" style="60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0"/>
    <col min="20" max="16384" width="9.109375" style="2"/>
  </cols>
  <sheetData>
    <row r="1" spans="1:19" customFormat="1" ht="19.95" customHeight="1" x14ac:dyDescent="0.25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89"/>
      <c r="N1" s="86"/>
    </row>
    <row r="2" spans="1:19" customFormat="1" ht="19.95" customHeight="1" x14ac:dyDescent="0.25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89"/>
      <c r="N2" s="86"/>
    </row>
    <row r="3" spans="1:19" customFormat="1" ht="19.95" customHeight="1" x14ac:dyDescent="0.25">
      <c r="A3" s="112" t="s">
        <v>123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89"/>
      <c r="N3" s="86"/>
    </row>
    <row r="4" spans="1:19" ht="19.95" customHeight="1" x14ac:dyDescent="0.25">
      <c r="A4" s="113" t="s">
        <v>124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9" ht="19.95" customHeight="1" x14ac:dyDescent="0.25">
      <c r="A5" s="113" t="s">
        <v>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/>
    </row>
    <row r="6" spans="1:19" s="3" customFormat="1" ht="19.95" customHeight="1" x14ac:dyDescent="0.25">
      <c r="A6" s="114" t="s">
        <v>125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Q6" s="72"/>
      <c r="R6" s="72"/>
      <c r="S6" s="72"/>
    </row>
    <row r="7" spans="1:19" s="3" customFormat="1" ht="19.95" customHeight="1" x14ac:dyDescent="0.25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Q7" s="72"/>
      <c r="R7" s="72"/>
      <c r="S7" s="72"/>
    </row>
    <row r="8" spans="1:19" s="3" customFormat="1" ht="19.95" customHeight="1" thickBot="1" x14ac:dyDescent="0.3">
      <c r="A8" s="116" t="s">
        <v>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Q8" s="72"/>
      <c r="R8" s="72"/>
      <c r="S8" s="72"/>
    </row>
    <row r="9" spans="1:19" ht="19.95" customHeight="1" thickTop="1" x14ac:dyDescent="0.25">
      <c r="A9" s="117" t="s">
        <v>29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9" ht="19.95" customHeight="1" x14ac:dyDescent="0.25">
      <c r="A10" s="120" t="s">
        <v>50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9" ht="19.95" customHeight="1" x14ac:dyDescent="0.25">
      <c r="A11" s="120" t="s">
        <v>69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9" ht="7.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9" ht="15.6" x14ac:dyDescent="0.25">
      <c r="A13" s="123" t="s">
        <v>52</v>
      </c>
      <c r="B13" s="124"/>
      <c r="C13" s="124"/>
      <c r="D13" s="124"/>
      <c r="E13" s="5"/>
      <c r="F13" s="5"/>
      <c r="G13" s="90" t="s">
        <v>36</v>
      </c>
      <c r="H13" s="61" t="s">
        <v>54</v>
      </c>
      <c r="I13" s="5"/>
      <c r="J13" s="61"/>
      <c r="K13" s="6"/>
      <c r="L13" s="58" t="s">
        <v>55</v>
      </c>
    </row>
    <row r="14" spans="1:19" ht="15.6" x14ac:dyDescent="0.25">
      <c r="A14" s="125" t="s">
        <v>53</v>
      </c>
      <c r="B14" s="126"/>
      <c r="C14" s="126"/>
      <c r="D14" s="126"/>
      <c r="E14" s="7"/>
      <c r="F14" s="7"/>
      <c r="G14" s="75" t="s">
        <v>37</v>
      </c>
      <c r="H14" s="62" t="s">
        <v>42</v>
      </c>
      <c r="I14" s="7"/>
      <c r="J14" s="62"/>
      <c r="K14" s="8"/>
      <c r="L14" s="59" t="s">
        <v>56</v>
      </c>
    </row>
    <row r="15" spans="1:19" ht="14.4" x14ac:dyDescent="0.25">
      <c r="A15" s="127" t="s">
        <v>6</v>
      </c>
      <c r="B15" s="128"/>
      <c r="C15" s="128"/>
      <c r="D15" s="128"/>
      <c r="E15" s="128"/>
      <c r="F15" s="128"/>
      <c r="G15" s="129"/>
      <c r="H15" s="130" t="s">
        <v>0</v>
      </c>
      <c r="I15" s="128"/>
      <c r="J15" s="128"/>
      <c r="K15" s="128"/>
      <c r="L15" s="131"/>
    </row>
    <row r="16" spans="1:19" ht="14.4" x14ac:dyDescent="0.25">
      <c r="A16" s="9" t="s">
        <v>12</v>
      </c>
      <c r="B16" s="10"/>
      <c r="C16" s="10"/>
      <c r="D16" s="11"/>
      <c r="E16" s="12"/>
      <c r="F16" s="11"/>
      <c r="G16" s="55"/>
      <c r="H16" s="132" t="s">
        <v>61</v>
      </c>
      <c r="I16" s="133"/>
      <c r="J16" s="133"/>
      <c r="K16" s="133"/>
      <c r="L16" s="134"/>
    </row>
    <row r="17" spans="1:19" ht="14.4" x14ac:dyDescent="0.25">
      <c r="A17" s="9" t="s">
        <v>13</v>
      </c>
      <c r="B17" s="10"/>
      <c r="C17" s="10"/>
      <c r="D17" s="13"/>
      <c r="E17" s="12"/>
      <c r="F17" s="11"/>
      <c r="G17" s="56" t="s">
        <v>57</v>
      </c>
      <c r="H17" s="70" t="s">
        <v>35</v>
      </c>
      <c r="I17" s="45"/>
      <c r="J17" s="63"/>
      <c r="K17" s="45"/>
      <c r="L17" s="57">
        <v>5</v>
      </c>
    </row>
    <row r="18" spans="1:19" ht="14.4" x14ac:dyDescent="0.25">
      <c r="A18" s="34" t="s">
        <v>14</v>
      </c>
      <c r="B18" s="10"/>
      <c r="C18" s="10"/>
      <c r="D18" s="13"/>
      <c r="E18" s="12"/>
      <c r="F18" s="11"/>
      <c r="G18" s="56" t="s">
        <v>58</v>
      </c>
      <c r="H18" s="70" t="s">
        <v>60</v>
      </c>
      <c r="I18" s="45"/>
      <c r="J18" s="63"/>
      <c r="K18" s="45"/>
      <c r="L18" s="57">
        <v>1</v>
      </c>
    </row>
    <row r="19" spans="1:19" ht="15" thickBot="1" x14ac:dyDescent="0.3">
      <c r="A19" s="9" t="s">
        <v>44</v>
      </c>
      <c r="B19" s="14"/>
      <c r="C19" s="14"/>
      <c r="D19" s="15"/>
      <c r="E19" s="15"/>
      <c r="F19" s="15"/>
      <c r="G19" s="56" t="s">
        <v>59</v>
      </c>
      <c r="H19" s="71" t="s">
        <v>62</v>
      </c>
      <c r="I19" s="46"/>
      <c r="J19" s="64"/>
      <c r="K19" s="44"/>
      <c r="L19" s="94">
        <v>420</v>
      </c>
    </row>
    <row r="20" spans="1:19" ht="12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65"/>
      <c r="K20" s="18"/>
      <c r="L20" s="19"/>
    </row>
    <row r="21" spans="1:19" s="20" customFormat="1" ht="20.25" customHeight="1" thickTop="1" x14ac:dyDescent="0.25">
      <c r="A21" s="148" t="s">
        <v>4</v>
      </c>
      <c r="B21" s="142" t="s">
        <v>8</v>
      </c>
      <c r="C21" s="142" t="s">
        <v>28</v>
      </c>
      <c r="D21" s="142" t="s">
        <v>1</v>
      </c>
      <c r="E21" s="142" t="s">
        <v>26</v>
      </c>
      <c r="F21" s="142" t="s">
        <v>5</v>
      </c>
      <c r="G21" s="142" t="s">
        <v>9</v>
      </c>
      <c r="H21" s="144" t="s">
        <v>63</v>
      </c>
      <c r="I21" s="144" t="s">
        <v>64</v>
      </c>
      <c r="J21" s="155" t="s">
        <v>65</v>
      </c>
      <c r="K21" s="146" t="s">
        <v>30</v>
      </c>
      <c r="L21" s="135" t="s">
        <v>10</v>
      </c>
      <c r="N21" s="84"/>
      <c r="Q21" s="73"/>
      <c r="R21" s="73"/>
      <c r="S21" s="73"/>
    </row>
    <row r="22" spans="1:19" s="20" customFormat="1" ht="17.25" customHeight="1" x14ac:dyDescent="0.25">
      <c r="A22" s="149"/>
      <c r="B22" s="143"/>
      <c r="C22" s="143"/>
      <c r="D22" s="143"/>
      <c r="E22" s="143"/>
      <c r="F22" s="143"/>
      <c r="G22" s="143"/>
      <c r="H22" s="145"/>
      <c r="I22" s="145"/>
      <c r="J22" s="156"/>
      <c r="K22" s="147"/>
      <c r="L22" s="136"/>
      <c r="N22" s="84"/>
      <c r="Q22" s="73"/>
      <c r="R22" s="73"/>
      <c r="S22" s="73"/>
    </row>
    <row r="23" spans="1:19" ht="16.8" customHeight="1" x14ac:dyDescent="0.25">
      <c r="A23" s="48">
        <v>1</v>
      </c>
      <c r="B23" s="47"/>
      <c r="C23" s="47">
        <v>10009630969</v>
      </c>
      <c r="D23" s="76" t="s">
        <v>85</v>
      </c>
      <c r="E23" s="79">
        <v>35488</v>
      </c>
      <c r="F23" s="47" t="s">
        <v>15</v>
      </c>
      <c r="G23" s="47" t="s">
        <v>46</v>
      </c>
      <c r="H23" s="87">
        <v>1</v>
      </c>
      <c r="I23" s="87">
        <v>1</v>
      </c>
      <c r="J23" s="87">
        <v>2</v>
      </c>
      <c r="K23" s="88"/>
      <c r="L23" s="54"/>
      <c r="N23" s="84"/>
      <c r="O23" s="20"/>
      <c r="P23" s="20"/>
      <c r="Q23" s="73"/>
      <c r="R23" s="73"/>
      <c r="S23" s="73"/>
    </row>
    <row r="24" spans="1:19" ht="16.8" customHeight="1" x14ac:dyDescent="0.25">
      <c r="A24" s="48">
        <v>2</v>
      </c>
      <c r="B24" s="47"/>
      <c r="C24" s="47">
        <v>10008123934</v>
      </c>
      <c r="D24" s="76" t="s">
        <v>86</v>
      </c>
      <c r="E24" s="79">
        <v>34933</v>
      </c>
      <c r="F24" s="47" t="s">
        <v>15</v>
      </c>
      <c r="G24" s="47" t="s">
        <v>66</v>
      </c>
      <c r="H24" s="87">
        <v>2</v>
      </c>
      <c r="I24" s="87">
        <v>3</v>
      </c>
      <c r="J24" s="87">
        <v>5</v>
      </c>
      <c r="K24" s="88"/>
      <c r="L24" s="54"/>
      <c r="N24" s="84"/>
      <c r="O24" s="20"/>
      <c r="P24" s="20"/>
      <c r="Q24" s="73"/>
      <c r="R24" s="73"/>
      <c r="S24" s="73"/>
    </row>
    <row r="25" spans="1:19" ht="16.8" customHeight="1" x14ac:dyDescent="0.25">
      <c r="A25" s="48">
        <v>3</v>
      </c>
      <c r="B25" s="47"/>
      <c r="C25" s="47">
        <v>10079505123</v>
      </c>
      <c r="D25" s="76" t="s">
        <v>70</v>
      </c>
      <c r="E25" s="79">
        <v>38593</v>
      </c>
      <c r="F25" s="47" t="s">
        <v>16</v>
      </c>
      <c r="G25" s="47" t="s">
        <v>71</v>
      </c>
      <c r="H25" s="87">
        <v>5</v>
      </c>
      <c r="I25" s="87">
        <v>2</v>
      </c>
      <c r="J25" s="87">
        <v>7</v>
      </c>
      <c r="K25" s="88"/>
      <c r="L25" s="54"/>
      <c r="N25" s="84"/>
      <c r="O25" s="20"/>
      <c r="P25" s="20"/>
      <c r="Q25" s="73"/>
      <c r="R25" s="73"/>
      <c r="S25" s="73"/>
    </row>
    <row r="26" spans="1:19" ht="16.8" customHeight="1" x14ac:dyDescent="0.25">
      <c r="A26" s="48">
        <v>4</v>
      </c>
      <c r="B26" s="47"/>
      <c r="C26" s="47">
        <v>10009905195</v>
      </c>
      <c r="D26" s="76" t="s">
        <v>87</v>
      </c>
      <c r="E26" s="79">
        <v>35884</v>
      </c>
      <c r="F26" s="47" t="s">
        <v>16</v>
      </c>
      <c r="G26" s="47" t="s">
        <v>66</v>
      </c>
      <c r="H26" s="87">
        <v>4</v>
      </c>
      <c r="I26" s="87">
        <v>5</v>
      </c>
      <c r="J26" s="87">
        <v>9</v>
      </c>
      <c r="K26" s="88"/>
      <c r="L26" s="54"/>
      <c r="N26" s="84"/>
      <c r="O26" s="20"/>
      <c r="P26" s="20"/>
      <c r="Q26" s="73"/>
      <c r="R26" s="73"/>
      <c r="S26" s="73"/>
    </row>
    <row r="27" spans="1:19" ht="16.8" customHeight="1" x14ac:dyDescent="0.25">
      <c r="A27" s="48">
        <v>5</v>
      </c>
      <c r="B27" s="47"/>
      <c r="C27" s="47">
        <v>10036032450</v>
      </c>
      <c r="D27" s="76" t="s">
        <v>88</v>
      </c>
      <c r="E27" s="79">
        <v>37075</v>
      </c>
      <c r="F27" s="47" t="s">
        <v>16</v>
      </c>
      <c r="G27" s="47" t="s">
        <v>45</v>
      </c>
      <c r="H27" s="87">
        <v>3</v>
      </c>
      <c r="I27" s="87">
        <v>6</v>
      </c>
      <c r="J27" s="87">
        <v>9</v>
      </c>
      <c r="K27" s="88"/>
      <c r="L27" s="54"/>
      <c r="N27" s="84"/>
      <c r="O27" s="20"/>
      <c r="P27" s="20"/>
      <c r="Q27" s="73"/>
      <c r="R27" s="73"/>
      <c r="S27" s="73"/>
    </row>
    <row r="28" spans="1:19" ht="16.8" customHeight="1" x14ac:dyDescent="0.25">
      <c r="A28" s="48">
        <v>6</v>
      </c>
      <c r="B28" s="47"/>
      <c r="C28" s="47">
        <v>10034919879</v>
      </c>
      <c r="D28" s="76" t="s">
        <v>89</v>
      </c>
      <c r="E28" s="79">
        <v>36579</v>
      </c>
      <c r="F28" s="47" t="s">
        <v>16</v>
      </c>
      <c r="G28" s="47" t="s">
        <v>46</v>
      </c>
      <c r="H28" s="87">
        <v>6</v>
      </c>
      <c r="I28" s="87">
        <v>4</v>
      </c>
      <c r="J28" s="87">
        <v>10</v>
      </c>
      <c r="K28" s="88"/>
      <c r="L28" s="54"/>
      <c r="N28" s="84"/>
      <c r="O28" s="20"/>
      <c r="P28" s="20"/>
      <c r="Q28" s="73"/>
      <c r="R28" s="73"/>
      <c r="S28" s="73"/>
    </row>
    <row r="29" spans="1:19" ht="16.8" customHeight="1" x14ac:dyDescent="0.25">
      <c r="A29" s="48">
        <v>7</v>
      </c>
      <c r="B29" s="47"/>
      <c r="C29" s="47">
        <v>10036099239</v>
      </c>
      <c r="D29" s="76" t="s">
        <v>90</v>
      </c>
      <c r="E29" s="79">
        <v>37859</v>
      </c>
      <c r="F29" s="47" t="s">
        <v>16</v>
      </c>
      <c r="G29" s="47" t="s">
        <v>66</v>
      </c>
      <c r="H29" s="87">
        <v>8</v>
      </c>
      <c r="I29" s="87">
        <v>7</v>
      </c>
      <c r="J29" s="87">
        <v>15</v>
      </c>
      <c r="K29" s="36"/>
      <c r="L29" s="54"/>
      <c r="N29" s="84"/>
      <c r="O29" s="20"/>
      <c r="P29" s="20"/>
      <c r="Q29" s="73"/>
      <c r="R29" s="73"/>
      <c r="S29" s="73"/>
    </row>
    <row r="30" spans="1:19" ht="16.8" customHeight="1" x14ac:dyDescent="0.25">
      <c r="A30" s="48">
        <v>8</v>
      </c>
      <c r="B30" s="47"/>
      <c r="C30" s="47">
        <v>10036035076</v>
      </c>
      <c r="D30" s="76" t="s">
        <v>91</v>
      </c>
      <c r="E30" s="79">
        <v>37175</v>
      </c>
      <c r="F30" s="47" t="s">
        <v>23</v>
      </c>
      <c r="G30" s="47" t="s">
        <v>47</v>
      </c>
      <c r="H30" s="87">
        <v>7</v>
      </c>
      <c r="I30" s="87">
        <v>8</v>
      </c>
      <c r="J30" s="87">
        <v>15</v>
      </c>
      <c r="K30" s="36"/>
      <c r="L30" s="54"/>
      <c r="N30" s="84"/>
      <c r="O30" s="20"/>
      <c r="P30" s="20"/>
      <c r="Q30" s="73"/>
      <c r="R30" s="73"/>
      <c r="S30" s="73"/>
    </row>
    <row r="31" spans="1:19" ht="16.8" customHeight="1" x14ac:dyDescent="0.25">
      <c r="A31" s="48">
        <v>9</v>
      </c>
      <c r="B31" s="47"/>
      <c r="C31" s="47">
        <v>10061949840</v>
      </c>
      <c r="D31" s="76" t="s">
        <v>92</v>
      </c>
      <c r="E31" s="79">
        <v>35105</v>
      </c>
      <c r="F31" s="47" t="s">
        <v>23</v>
      </c>
      <c r="G31" s="47" t="s">
        <v>46</v>
      </c>
      <c r="H31" s="87">
        <v>9</v>
      </c>
      <c r="I31" s="87">
        <v>9</v>
      </c>
      <c r="J31" s="87">
        <v>18</v>
      </c>
      <c r="K31" s="36"/>
      <c r="L31" s="54"/>
      <c r="N31" s="84"/>
      <c r="O31" s="20"/>
      <c r="P31" s="20"/>
      <c r="Q31" s="73"/>
      <c r="R31" s="73"/>
      <c r="S31" s="73"/>
    </row>
    <row r="32" spans="1:19" ht="16.8" customHeight="1" x14ac:dyDescent="0.25">
      <c r="A32" s="48">
        <v>10</v>
      </c>
      <c r="B32" s="47"/>
      <c r="C32" s="47">
        <v>10036100552</v>
      </c>
      <c r="D32" s="76" t="s">
        <v>93</v>
      </c>
      <c r="E32" s="79">
        <v>37660</v>
      </c>
      <c r="F32" s="47" t="s">
        <v>23</v>
      </c>
      <c r="G32" s="47" t="s">
        <v>46</v>
      </c>
      <c r="H32" s="87">
        <v>10</v>
      </c>
      <c r="I32" s="87">
        <v>10</v>
      </c>
      <c r="J32" s="87">
        <v>20</v>
      </c>
      <c r="K32" s="36"/>
      <c r="L32" s="54"/>
      <c r="N32" s="84"/>
      <c r="O32" s="20"/>
      <c r="P32" s="20"/>
      <c r="Q32" s="73"/>
      <c r="R32" s="73"/>
      <c r="S32" s="73"/>
    </row>
    <row r="33" spans="1:19" ht="16.8" customHeight="1" thickBot="1" x14ac:dyDescent="0.3">
      <c r="A33" s="99">
        <v>11</v>
      </c>
      <c r="B33" s="100"/>
      <c r="C33" s="100">
        <v>10034954235</v>
      </c>
      <c r="D33" s="101" t="s">
        <v>94</v>
      </c>
      <c r="E33" s="102">
        <v>36863</v>
      </c>
      <c r="F33" s="100" t="s">
        <v>16</v>
      </c>
      <c r="G33" s="100" t="s">
        <v>66</v>
      </c>
      <c r="H33" s="103">
        <v>11</v>
      </c>
      <c r="I33" s="103">
        <v>11</v>
      </c>
      <c r="J33" s="103">
        <v>22</v>
      </c>
      <c r="K33" s="104"/>
      <c r="L33" s="105"/>
      <c r="N33" s="84"/>
      <c r="O33" s="20"/>
      <c r="P33" s="20"/>
      <c r="Q33" s="73"/>
      <c r="R33" s="73"/>
      <c r="S33" s="73"/>
    </row>
    <row r="34" spans="1:19" ht="14.4" customHeight="1" thickTop="1" thickBot="1" x14ac:dyDescent="0.35">
      <c r="A34" s="21"/>
      <c r="B34" s="22"/>
      <c r="C34" s="21"/>
      <c r="D34" s="23"/>
      <c r="E34" s="24"/>
      <c r="F34" s="25"/>
      <c r="G34" s="24"/>
      <c r="H34" s="66"/>
      <c r="I34" s="26"/>
      <c r="J34" s="66"/>
      <c r="K34" s="26"/>
      <c r="L34" s="26"/>
      <c r="N34" s="84"/>
      <c r="O34" s="20"/>
      <c r="P34" s="20"/>
      <c r="Q34" s="73"/>
      <c r="R34" s="73"/>
      <c r="S34" s="73"/>
    </row>
    <row r="35" spans="1:19" ht="15" thickTop="1" x14ac:dyDescent="0.25">
      <c r="A35" s="137" t="s">
        <v>2</v>
      </c>
      <c r="B35" s="138"/>
      <c r="C35" s="138"/>
      <c r="D35" s="138"/>
      <c r="E35" s="38"/>
      <c r="F35" s="38"/>
      <c r="G35" s="138" t="s">
        <v>3</v>
      </c>
      <c r="H35" s="138"/>
      <c r="I35" s="138"/>
      <c r="J35" s="138"/>
      <c r="K35" s="138"/>
      <c r="L35" s="139"/>
      <c r="N35" s="84"/>
      <c r="O35" s="20"/>
      <c r="P35" s="20"/>
      <c r="Q35" s="73"/>
      <c r="R35" s="73"/>
      <c r="S35" s="73"/>
    </row>
    <row r="36" spans="1:19" ht="14.4" x14ac:dyDescent="0.25">
      <c r="A36" s="40" t="s">
        <v>38</v>
      </c>
      <c r="B36" s="30"/>
      <c r="C36" s="49"/>
      <c r="D36" s="41"/>
      <c r="E36" s="4"/>
      <c r="F36" s="4"/>
      <c r="G36" s="27" t="s">
        <v>24</v>
      </c>
      <c r="H36" s="78">
        <v>5</v>
      </c>
      <c r="I36" s="51"/>
      <c r="J36" s="67"/>
      <c r="K36" s="27" t="s">
        <v>22</v>
      </c>
      <c r="L36" s="35">
        <f>COUNTIF(F$21:F130,"ЗМС")</f>
        <v>0</v>
      </c>
      <c r="N36" s="84"/>
      <c r="O36" s="20"/>
      <c r="P36" s="20"/>
      <c r="Q36" s="73"/>
      <c r="R36" s="73"/>
      <c r="S36" s="73"/>
    </row>
    <row r="37" spans="1:19" ht="14.4" x14ac:dyDescent="0.25">
      <c r="A37" s="40" t="s">
        <v>39</v>
      </c>
      <c r="B37" s="30"/>
      <c r="C37" s="50"/>
      <c r="D37" s="41"/>
      <c r="E37" s="39"/>
      <c r="F37" s="39"/>
      <c r="G37" s="27" t="s">
        <v>17</v>
      </c>
      <c r="H37" s="77">
        <f>H38+H42</f>
        <v>11</v>
      </c>
      <c r="I37" s="52"/>
      <c r="J37" s="68"/>
      <c r="K37" s="27" t="s">
        <v>15</v>
      </c>
      <c r="L37" s="35">
        <f>COUNTIF(F$21:F130,"МСМК")</f>
        <v>2</v>
      </c>
      <c r="N37" s="84"/>
      <c r="O37" s="20"/>
      <c r="P37" s="20"/>
      <c r="Q37" s="73"/>
      <c r="R37" s="73"/>
      <c r="S37" s="73"/>
    </row>
    <row r="38" spans="1:19" ht="14.4" x14ac:dyDescent="0.25">
      <c r="A38" s="40" t="s">
        <v>40</v>
      </c>
      <c r="B38" s="30"/>
      <c r="C38" s="30"/>
      <c r="D38" s="41"/>
      <c r="E38" s="39"/>
      <c r="F38" s="39"/>
      <c r="G38" s="27" t="s">
        <v>18</v>
      </c>
      <c r="H38" s="77">
        <f>H39+H40+H41</f>
        <v>11</v>
      </c>
      <c r="I38" s="52"/>
      <c r="J38" s="68"/>
      <c r="K38" s="27" t="s">
        <v>16</v>
      </c>
      <c r="L38" s="35">
        <f>COUNTIF(F$21:F51,"МС")</f>
        <v>6</v>
      </c>
      <c r="N38" s="84"/>
      <c r="O38" s="20"/>
      <c r="P38" s="20"/>
      <c r="Q38" s="73"/>
      <c r="R38" s="73"/>
      <c r="S38" s="73"/>
    </row>
    <row r="39" spans="1:19" ht="14.4" x14ac:dyDescent="0.25">
      <c r="A39" s="40" t="s">
        <v>41</v>
      </c>
      <c r="B39" s="30"/>
      <c r="C39" s="30"/>
      <c r="D39" s="41"/>
      <c r="E39" s="39"/>
      <c r="F39" s="39"/>
      <c r="G39" s="27" t="s">
        <v>19</v>
      </c>
      <c r="H39" s="77">
        <f>COUNT(A23:A33)</f>
        <v>11</v>
      </c>
      <c r="I39" s="52"/>
      <c r="J39" s="68"/>
      <c r="K39" s="27" t="s">
        <v>23</v>
      </c>
      <c r="L39" s="35">
        <f>COUNTIF(F$20:F51,"КМС")</f>
        <v>3</v>
      </c>
      <c r="N39" s="84"/>
      <c r="O39" s="20"/>
      <c r="P39" s="20"/>
      <c r="Q39" s="73"/>
      <c r="R39" s="73"/>
      <c r="S39" s="73"/>
    </row>
    <row r="40" spans="1:19" ht="14.4" x14ac:dyDescent="0.25">
      <c r="A40" s="42"/>
      <c r="B40" s="30"/>
      <c r="C40" s="30"/>
      <c r="D40" s="41"/>
      <c r="G40" s="27" t="s">
        <v>20</v>
      </c>
      <c r="H40" s="77">
        <f>COUNTIF(A23:A33,"НФ")</f>
        <v>0</v>
      </c>
      <c r="I40" s="52"/>
      <c r="J40" s="68"/>
      <c r="K40" s="27" t="s">
        <v>25</v>
      </c>
      <c r="L40" s="35">
        <f>COUNTIF(F$23:F129,"1 СР")</f>
        <v>0</v>
      </c>
      <c r="N40" s="84"/>
      <c r="O40" s="20"/>
      <c r="P40" s="20"/>
      <c r="Q40" s="73"/>
      <c r="R40" s="73"/>
      <c r="S40" s="73"/>
    </row>
    <row r="41" spans="1:19" ht="14.4" x14ac:dyDescent="0.25">
      <c r="A41" s="43"/>
      <c r="B41" s="15"/>
      <c r="C41" s="14"/>
      <c r="D41" s="41"/>
      <c r="G41" s="27" t="s">
        <v>27</v>
      </c>
      <c r="H41" s="77">
        <f>COUNTIF(A23:A33,"ДСКВ")</f>
        <v>0</v>
      </c>
      <c r="I41" s="52"/>
      <c r="J41" s="68"/>
      <c r="K41" s="27" t="s">
        <v>34</v>
      </c>
      <c r="L41" s="35">
        <f>COUNTIF(F$23:F129,"2 СР")</f>
        <v>0</v>
      </c>
    </row>
    <row r="42" spans="1:19" ht="14.4" x14ac:dyDescent="0.25">
      <c r="A42" s="29"/>
      <c r="B42" s="30"/>
      <c r="C42" s="30"/>
      <c r="D42" s="41"/>
      <c r="E42" s="39"/>
      <c r="F42" s="39"/>
      <c r="G42" s="27" t="s">
        <v>21</v>
      </c>
      <c r="H42" s="77">
        <f>COUNTIF(A23:A33,"НС")</f>
        <v>0</v>
      </c>
      <c r="I42" s="53"/>
      <c r="J42" s="69"/>
      <c r="K42" s="27" t="s">
        <v>33</v>
      </c>
      <c r="L42" s="35">
        <f>COUNTIF(F$23:F129,"3 СР")</f>
        <v>0</v>
      </c>
    </row>
    <row r="43" spans="1:19" ht="5.25" customHeight="1" x14ac:dyDescent="0.25">
      <c r="A43" s="29"/>
      <c r="B43" s="30"/>
      <c r="C43" s="30"/>
      <c r="D43" s="30"/>
      <c r="E43" s="30"/>
      <c r="F43" s="30"/>
      <c r="G43" s="15"/>
      <c r="H43" s="31"/>
      <c r="I43" s="31"/>
      <c r="J43" s="31"/>
      <c r="K43" s="32"/>
      <c r="L43" s="28"/>
    </row>
    <row r="44" spans="1:19" ht="15.6" x14ac:dyDescent="0.25">
      <c r="A44" s="80"/>
      <c r="B44" s="81"/>
      <c r="C44" s="81"/>
      <c r="D44" s="140" t="s">
        <v>7</v>
      </c>
      <c r="E44" s="140"/>
      <c r="F44" s="140"/>
      <c r="G44" s="140" t="s">
        <v>32</v>
      </c>
      <c r="H44" s="140"/>
      <c r="I44" s="140"/>
      <c r="J44" s="140" t="s">
        <v>43</v>
      </c>
      <c r="K44" s="140"/>
      <c r="L44" s="141"/>
    </row>
    <row r="45" spans="1:19" x14ac:dyDescent="0.2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2"/>
    </row>
    <row r="46" spans="1:19" x14ac:dyDescent="0.25">
      <c r="A46" s="91"/>
      <c r="D46" s="92"/>
      <c r="E46" s="92"/>
      <c r="F46" s="92"/>
      <c r="G46" s="92"/>
      <c r="H46" s="64"/>
      <c r="I46" s="92"/>
      <c r="J46" s="64"/>
      <c r="K46" s="92"/>
      <c r="L46" s="93"/>
    </row>
    <row r="47" spans="1:19" x14ac:dyDescent="0.25">
      <c r="A47" s="91"/>
      <c r="D47" s="92"/>
      <c r="E47" s="92"/>
      <c r="F47" s="92"/>
      <c r="G47" s="92"/>
      <c r="H47" s="64"/>
      <c r="I47" s="92"/>
      <c r="J47" s="64"/>
      <c r="K47" s="92"/>
      <c r="L47" s="93"/>
    </row>
    <row r="48" spans="1:19" x14ac:dyDescent="0.25">
      <c r="A48" s="91"/>
      <c r="D48" s="92"/>
      <c r="E48" s="92"/>
      <c r="F48" s="92"/>
      <c r="G48" s="92"/>
      <c r="H48" s="64"/>
      <c r="I48" s="92"/>
      <c r="J48" s="64"/>
      <c r="K48" s="92"/>
      <c r="L48" s="93"/>
    </row>
    <row r="49" spans="1:19" x14ac:dyDescent="0.25">
      <c r="A49" s="91"/>
      <c r="D49" s="92"/>
      <c r="E49" s="92"/>
      <c r="F49" s="92"/>
      <c r="G49" s="92"/>
      <c r="H49" s="64"/>
      <c r="I49" s="92"/>
      <c r="J49" s="64"/>
      <c r="K49" s="92"/>
      <c r="L49" s="93"/>
    </row>
    <row r="50" spans="1:19" s="84" customFormat="1" ht="13.8" customHeight="1" thickBot="1" x14ac:dyDescent="0.3">
      <c r="A50" s="82"/>
      <c r="B50" s="83"/>
      <c r="C50" s="83"/>
      <c r="D50" s="153" t="str">
        <f>G17</f>
        <v>СМОЛЬНИКОВ А.В. (1 кат., Москва)</v>
      </c>
      <c r="E50" s="153"/>
      <c r="F50" s="153"/>
      <c r="G50" s="153" t="str">
        <f>G18</f>
        <v>ГВОЗДЕВ К.Е. (1 кат., Москва)</v>
      </c>
      <c r="H50" s="153"/>
      <c r="I50" s="153"/>
      <c r="J50" s="153" t="str">
        <f>G19</f>
        <v>НИКУШЕНКОВ Е.А. (2 кат., Москва)</v>
      </c>
      <c r="K50" s="153"/>
      <c r="L50" s="154"/>
      <c r="Q50" s="85"/>
      <c r="R50" s="85"/>
      <c r="S50" s="85"/>
    </row>
    <row r="51" spans="1:19" ht="14.4" thickTop="1" x14ac:dyDescent="0.25"/>
  </sheetData>
  <mergeCells count="39">
    <mergeCell ref="A45:E45"/>
    <mergeCell ref="F45:L45"/>
    <mergeCell ref="D50:F50"/>
    <mergeCell ref="G50:I50"/>
    <mergeCell ref="J50:L50"/>
    <mergeCell ref="A21:A22"/>
    <mergeCell ref="B21:B22"/>
    <mergeCell ref="C21:C22"/>
    <mergeCell ref="D21:D22"/>
    <mergeCell ref="E21:E22"/>
    <mergeCell ref="A35:D35"/>
    <mergeCell ref="G35:L35"/>
    <mergeCell ref="D44:F44"/>
    <mergeCell ref="G44:I44"/>
    <mergeCell ref="J44:L44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L21:L22"/>
    <mergeCell ref="F21:F22"/>
    <mergeCell ref="G21:G22"/>
    <mergeCell ref="H21:H22"/>
    <mergeCell ref="I21:I22"/>
    <mergeCell ref="J21:J22"/>
    <mergeCell ref="K21:K22"/>
    <mergeCell ref="A6:L6"/>
    <mergeCell ref="A1:L1"/>
    <mergeCell ref="A2:L2"/>
    <mergeCell ref="A3:L3"/>
    <mergeCell ref="A4:L4"/>
    <mergeCell ref="A5:L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Мужчины ГНВ</vt:lpstr>
      <vt:lpstr>Женщины ГНВ</vt:lpstr>
      <vt:lpstr> Мужчины Кл</vt:lpstr>
      <vt:lpstr>Женщины</vt:lpstr>
      <vt:lpstr>' Мужчины Кл'!Заголовки_для_печати</vt:lpstr>
      <vt:lpstr>Женщины!Заголовки_для_печати</vt:lpstr>
      <vt:lpstr>'Женщины ГНВ'!Заголовки_для_печати</vt:lpstr>
      <vt:lpstr>'Мужчины ГНВ'!Заголовки_для_печати</vt:lpstr>
      <vt:lpstr>' Мужчины Кл'!Область_печати</vt:lpstr>
      <vt:lpstr>Женщины!Область_печати</vt:lpstr>
      <vt:lpstr>'Женщины ГНВ'!Область_печати</vt:lpstr>
      <vt:lpstr>'Мужчины ГНВ'!Область_печати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2023-09-25T10:16:24Z</dcterms:modified>
</cp:coreProperties>
</file>