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1560" yWindow="1560" windowWidth="28800" windowHeight="15435" tabRatio="789"/>
  </bookViews>
  <sheets>
    <sheet name=" 24.04 ВС ю-ры 17-18 Классик" sheetId="124" r:id="rId1"/>
  </sheets>
  <definedNames>
    <definedName name="_xlnm.Print_Titles" localSheetId="0">' 24.04 ВС ю-ры 17-18 Классик'!$21:$22</definedName>
    <definedName name="_xlnm.Print_Area" localSheetId="0">' 24.04 ВС ю-ры 17-18 Классик'!$A$1:$M$58</definedName>
  </definedNames>
  <calcPr calcId="152511"/>
</workbook>
</file>

<file path=xl/calcChain.xml><?xml version="1.0" encoding="utf-8"?>
<calcChain xmlns="http://schemas.openxmlformats.org/spreadsheetml/2006/main">
  <c r="M48" i="124" l="1"/>
  <c r="M47" i="124"/>
  <c r="K58" i="124"/>
  <c r="I58" i="124"/>
  <c r="E58" i="124"/>
  <c r="J48" i="124"/>
  <c r="J47" i="124"/>
  <c r="M46" i="124"/>
  <c r="J46" i="124"/>
  <c r="M45" i="124"/>
  <c r="J45" i="124"/>
  <c r="M44" i="124"/>
  <c r="M43" i="124"/>
  <c r="M42" i="124"/>
  <c r="J44" i="124" l="1"/>
  <c r="J43" i="124"/>
</calcChain>
</file>

<file path=xl/sharedStrings.xml><?xml version="1.0" encoding="utf-8"?>
<sst xmlns="http://schemas.openxmlformats.org/spreadsheetml/2006/main" count="151" uniqueCount="112">
  <si>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</si>
  <si>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</si>
  <si>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</si>
  <si>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</si>
  <si>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</si>
  <si>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</si>
  <si>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</si>
  <si>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</si>
  <si>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</si>
  <si>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</si>
  <si>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</si>
  <si>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</si>
  <si>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</si>
  <si>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</si>
  <si>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</si>
  <si>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</si>
  <si>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</si>
  <si>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</si>
  <si>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</si>
  <si>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</si>
  <si>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</si>
  <si>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</si>
  <si>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</si>
  <si>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</si>
  <si>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</si>
  <si>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</si>
  <si>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</si>
  <si>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</si>
  <si>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</si>
  <si>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</si>
  <si>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</si>
  <si>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</si>
  <si>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</si>
  <si>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</si>
  <si>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</si>
  <si>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</si>
  <si>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</si>
  <si>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</si>
  <si>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</si>
  <si>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№ ВРВС: 0080011611Я</t>
  </si>
  <si>
    <t>ГРИГОРЬЕВА Л.Ю. (ВК., Г. ПЕНЗА)</t>
  </si>
  <si>
    <t>КОЧЕТКОВ Д.А. (ВК., Г. САРАНСК)</t>
  </si>
  <si>
    <t>Пензенская область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</si>
  <si>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</si>
  <si>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</si>
  <si>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</si>
  <si>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</si>
  <si>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</si>
  <si>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</si>
  <si>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</si>
  <si>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</si>
  <si>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</si>
  <si>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</si>
  <si>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</si>
  <si>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</si>
  <si>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</si>
  <si>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</si>
  <si>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</si>
  <si>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</si>
  <si>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</si>
  <si>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</si>
  <si>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</si>
  <si>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</si>
  <si>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24 апреля 2021 года </t>
  </si>
  <si>
    <t xml:space="preserve">НАЧАЛО ГОНКИ: 11ч 00м </t>
  </si>
  <si>
    <t>ОКОНЧАНИЕ ГОНКИ: 14ч 00м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</si>
  <si>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</si>
  <si>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</si>
  <si>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</si>
  <si>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ВСЕРОССИЙСКИЕ СОРЕВНОВАНИЯ</t>
  </si>
  <si>
    <t>№ ЕКП 2021: 43124</t>
  </si>
  <si>
    <t>БОЯРОВ В.В. (ВК, г. Саранск)</t>
  </si>
  <si>
    <t>МБУ "СШ №4 г. Пензы"</t>
  </si>
  <si>
    <t>юниоры 17-18 лет</t>
  </si>
  <si>
    <t>100 360 999 46</t>
  </si>
  <si>
    <t>Мошков Илья</t>
  </si>
  <si>
    <t>100 536 740 23</t>
  </si>
  <si>
    <t>Паряев Сергей</t>
  </si>
  <si>
    <t>100 360 317 43</t>
  </si>
  <si>
    <t>Дергачев Константин</t>
  </si>
  <si>
    <t>100 762 676 46</t>
  </si>
  <si>
    <t>Перяков Виталий</t>
  </si>
  <si>
    <t>100 553 046 33</t>
  </si>
  <si>
    <t>Иевлев Константин</t>
  </si>
  <si>
    <t>АНО В/К "Локомотив-Пенза"</t>
  </si>
  <si>
    <t>100 360 975 22</t>
  </si>
  <si>
    <t>Сутербин Константин</t>
  </si>
  <si>
    <t>100 361 023 70</t>
  </si>
  <si>
    <t>Федосеев Роман</t>
  </si>
  <si>
    <t>100 360 266 89</t>
  </si>
  <si>
    <t>Романов Артем</t>
  </si>
  <si>
    <t>100 360 946 90</t>
  </si>
  <si>
    <t>Савинов Максим</t>
  </si>
  <si>
    <t>100 360 972 19</t>
  </si>
  <si>
    <t>Арюков Роман</t>
  </si>
  <si>
    <t>ГБУ РМ, ГБУ МО "СШОР по велоспорту"</t>
  </si>
  <si>
    <t>100 515 639 68</t>
  </si>
  <si>
    <t>Столяров Артем</t>
  </si>
  <si>
    <t>100 776 875 83</t>
  </si>
  <si>
    <t>Карпов Вячеслав</t>
  </si>
  <si>
    <t>100 537 624 34</t>
  </si>
  <si>
    <t>Калякулин Максим</t>
  </si>
  <si>
    <t>100 821 166 45</t>
  </si>
  <si>
    <t>Кусков Артем</t>
  </si>
  <si>
    <t xml:space="preserve"> ГБУ МО "СШОР по велоспорту"</t>
  </si>
  <si>
    <t>100 360 167 87</t>
  </si>
  <si>
    <t>Романьков Игорь</t>
  </si>
  <si>
    <t>Сахатов Максим</t>
  </si>
  <si>
    <t>100 769 487 67</t>
  </si>
  <si>
    <t>Гриднев Илья</t>
  </si>
  <si>
    <t>Республика Мордовия, Московская область</t>
  </si>
  <si>
    <t xml:space="preserve"> 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</si>
</sst>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46" fontId="6" fillId="0" borderId="29" xfId="2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5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2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4" xfId="2" applyNumberFormat="1" applyFont="1" applyBorder="1" applyAlignment="1">
      <alignment horizontal="center" vertical="center"/>
    </xf>
    <xf numFmtId="47" fontId="15" fillId="0" borderId="40" xfId="2" applyNumberFormat="1" applyFont="1" applyBorder="1" applyAlignment="1">
      <alignment horizontal="center" vertical="center"/>
    </xf>
    <xf numFmtId="0" fontId="15" fillId="0" borderId="45" xfId="2" applyFont="1" applyBorder="1" applyAlignment="1">
      <alignment horizontal="center" vertical="center" wrapText="1"/>
    </xf>
    <xf numFmtId="1" fontId="14" fillId="0" borderId="44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41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6" xfId="3" applyNumberFormat="1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 wrapText="1"/>
    </xf>
    <xf numFmtId="0" fontId="18" fillId="0" borderId="1" xfId="9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8" fillId="0" borderId="44" xfId="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73" cy="981364"/>
        </a:xfrm>
        <a:prstGeom prst="rect">
          <a:avLst/>
        </a:prstGeom>
      </xdr:spPr>
    </xdr:pic>
    <xdr:clientData/>
  </xdr:twoCellAnchor>
  <xdr:twoCellAnchor editAs="oneCell">
    <xdr:from>
      <xdr:col>11</xdr:col>
      <xdr:colOff>837045</xdr:colOff>
      <xdr:row>0</xdr:row>
      <xdr:rowOff>81645</xdr:rowOff>
    </xdr:from>
    <xdr:to>
      <xdr:col>12</xdr:col>
      <xdr:colOff>1061358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295" y="81645"/>
          <a:ext cx="1104654" cy="84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59"/>
  <sheetViews>
    <sheetView tabSelected="1" view="pageBreakPreview" zoomScale="66" zoomScaleNormal="100" zoomScaleSheetLayoutView="66" workbookViewId="0">
      <selection activeCell="G34" sqref="G34"/>
    </sheetView>
  </sheetViews>
  <sheetFormatPr defaultColWidth="9.140625" defaultRowHeight="12.75" x14ac:dyDescent="0.2"/>
  <cols>
    <col min="1" max="1" width="7" style="2" customWidth="1"/>
    <col min="2" max="2" width="8.5703125" style="72" customWidth="1"/>
    <col min="3" max="3" width="17.42578125" style="72" customWidth="1"/>
    <col min="4" max="4" width="23.710937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0" width="15.85546875" style="2" customWidth="1"/>
    <col min="11" max="11" width="12.5703125" style="38" customWidth="1"/>
    <col min="12" max="12" width="13.28515625" style="2" customWidth="1"/>
    <col min="13" max="13" width="16.7109375" style="2" customWidth="1"/>
    <col min="14" max="16384" width="9.140625" style="2"/>
  </cols>
  <sheetData>
    <row r="1" spans="1:13" s="3" customFormat="1" ht="23.2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3" customFormat="1" ht="18.75" customHeight="1" x14ac:dyDescent="0.2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3" customFormat="1" ht="21" x14ac:dyDescent="0.2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21" x14ac:dyDescent="0.2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3" customFormat="1" ht="24" customHeight="1" x14ac:dyDescent="0.2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3" customFormat="1" ht="38.25" customHeight="1" x14ac:dyDescent="0.2">
      <c r="A6" s="83" t="s">
        <v>69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s="3" customFormat="1" ht="21" x14ac:dyDescent="0.2">
      <c r="A7" s="90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3" customFormat="1" ht="6.75" customHeight="1" thickBo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3" customFormat="1" ht="18" customHeight="1" thickTop="1" x14ac:dyDescent="0.2">
      <c r="A9" s="91" t="s">
        <v>36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23.25" customHeight="1" x14ac:dyDescent="0.2">
      <c r="A10" s="94" t="s">
        <v>53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8" customHeight="1" x14ac:dyDescent="0.2">
      <c r="A11" s="94" t="s">
        <v>73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5.25" customHeight="1" x14ac:dyDescent="0.2">
      <c r="A12" s="4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5"/>
    </row>
    <row r="13" spans="1:13" ht="15.75" x14ac:dyDescent="0.2">
      <c r="A13" s="97" t="s">
        <v>62</v>
      </c>
      <c r="B13" s="98"/>
      <c r="C13" s="98"/>
      <c r="D13" s="98"/>
      <c r="E13" s="98"/>
      <c r="F13" s="56"/>
      <c r="G13" s="60"/>
      <c r="H13" s="58" t="s">
        <v>64</v>
      </c>
      <c r="I13" s="60"/>
      <c r="J13" s="6"/>
      <c r="K13" s="7"/>
      <c r="L13" s="8"/>
      <c r="M13" s="9" t="s">
        <v>39</v>
      </c>
    </row>
    <row r="14" spans="1:13" ht="15.75" x14ac:dyDescent="0.2">
      <c r="A14" s="99" t="s">
        <v>63</v>
      </c>
      <c r="B14" s="100"/>
      <c r="C14" s="100"/>
      <c r="D14" s="100"/>
      <c r="E14" s="100"/>
      <c r="F14" s="57"/>
      <c r="H14" s="59" t="s">
        <v>65</v>
      </c>
      <c r="I14" s="64"/>
      <c r="J14" s="10"/>
      <c r="K14" s="11"/>
      <c r="L14" s="64"/>
      <c r="M14" s="12" t="s">
        <v>70</v>
      </c>
    </row>
    <row r="15" spans="1:13" ht="15" x14ac:dyDescent="0.2">
      <c r="A15" s="101" t="s">
        <v>9</v>
      </c>
      <c r="B15" s="102"/>
      <c r="C15" s="102"/>
      <c r="D15" s="102"/>
      <c r="E15" s="102"/>
      <c r="F15" s="102"/>
      <c r="G15" s="102"/>
      <c r="H15" s="103"/>
      <c r="I15" s="104" t="s">
        <v>1</v>
      </c>
      <c r="J15" s="102"/>
      <c r="K15" s="102"/>
      <c r="L15" s="102"/>
      <c r="M15" s="105"/>
    </row>
    <row r="16" spans="1:13" ht="15" x14ac:dyDescent="0.2">
      <c r="A16" s="85" t="s">
        <v>17</v>
      </c>
      <c r="B16" s="86"/>
      <c r="C16" s="86"/>
      <c r="D16" s="86"/>
      <c r="E16" s="15"/>
      <c r="F16" s="14"/>
      <c r="G16" s="16"/>
      <c r="H16" s="16"/>
      <c r="I16" s="87" t="s">
        <v>66</v>
      </c>
      <c r="J16" s="88"/>
      <c r="K16" s="88"/>
      <c r="L16" s="88"/>
      <c r="M16" s="89"/>
    </row>
    <row r="17" spans="1:13" ht="15" x14ac:dyDescent="0.2">
      <c r="A17" s="85" t="s">
        <v>18</v>
      </c>
      <c r="B17" s="86"/>
      <c r="C17" s="86"/>
      <c r="D17" s="86"/>
      <c r="E17" s="15"/>
      <c r="F17" s="14"/>
      <c r="G17" s="20"/>
      <c r="H17" s="16" t="s">
        <v>71</v>
      </c>
      <c r="I17" s="87" t="s">
        <v>67</v>
      </c>
      <c r="J17" s="88"/>
      <c r="K17" s="88"/>
      <c r="L17" s="88"/>
      <c r="M17" s="89"/>
    </row>
    <row r="18" spans="1:13" ht="15" x14ac:dyDescent="0.2">
      <c r="A18" s="85" t="s">
        <v>19</v>
      </c>
      <c r="B18" s="86"/>
      <c r="C18" s="86"/>
      <c r="D18" s="86"/>
      <c r="E18" s="15"/>
      <c r="F18" s="14"/>
      <c r="G18" s="20"/>
      <c r="H18" s="16" t="s">
        <v>40</v>
      </c>
      <c r="I18" s="17" t="s">
        <v>35</v>
      </c>
      <c r="J18" s="13">
        <v>0.372</v>
      </c>
      <c r="K18" s="50"/>
      <c r="L18" s="49"/>
      <c r="M18" s="51" t="s">
        <v>68</v>
      </c>
    </row>
    <row r="19" spans="1:13" ht="16.5" thickBot="1" x14ac:dyDescent="0.25">
      <c r="A19" s="106" t="s">
        <v>15</v>
      </c>
      <c r="B19" s="107"/>
      <c r="C19" s="107"/>
      <c r="D19" s="107"/>
      <c r="E19" s="20"/>
      <c r="F19" s="20"/>
      <c r="H19" s="52" t="s">
        <v>41</v>
      </c>
      <c r="I19" s="64"/>
      <c r="J19" s="64"/>
      <c r="K19" s="18"/>
      <c r="L19" s="21"/>
      <c r="M19" s="22"/>
    </row>
    <row r="20" spans="1:13" ht="7.5" customHeight="1" thickTop="1" thickBo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6"/>
      <c r="L20" s="25"/>
      <c r="M20" s="27"/>
    </row>
    <row r="21" spans="1:13" s="28" customFormat="1" ht="21" customHeight="1" thickTop="1" x14ac:dyDescent="0.2">
      <c r="A21" s="108" t="s">
        <v>7</v>
      </c>
      <c r="B21" s="110" t="s">
        <v>12</v>
      </c>
      <c r="C21" s="110" t="s">
        <v>33</v>
      </c>
      <c r="D21" s="110" t="s">
        <v>2</v>
      </c>
      <c r="E21" s="110" t="s">
        <v>31</v>
      </c>
      <c r="F21" s="110" t="s">
        <v>8</v>
      </c>
      <c r="G21" s="124" t="s">
        <v>13</v>
      </c>
      <c r="H21" s="110" t="s">
        <v>49</v>
      </c>
      <c r="I21" s="127" t="s">
        <v>37</v>
      </c>
      <c r="J21" s="128"/>
      <c r="K21" s="129" t="s">
        <v>52</v>
      </c>
      <c r="L21" s="114" t="s">
        <v>38</v>
      </c>
      <c r="M21" s="116" t="s">
        <v>14</v>
      </c>
    </row>
    <row r="22" spans="1:13" s="28" customFormat="1" ht="22.5" customHeight="1" x14ac:dyDescent="0.2">
      <c r="A22" s="109"/>
      <c r="B22" s="111"/>
      <c r="C22" s="111"/>
      <c r="D22" s="111"/>
      <c r="E22" s="111"/>
      <c r="F22" s="111"/>
      <c r="G22" s="125"/>
      <c r="H22" s="126"/>
      <c r="I22" s="47" t="s">
        <v>50</v>
      </c>
      <c r="J22" s="47" t="s">
        <v>51</v>
      </c>
      <c r="K22" s="130"/>
      <c r="L22" s="115"/>
      <c r="M22" s="117"/>
    </row>
    <row r="23" spans="1:13" s="61" customFormat="1" ht="38.25" customHeight="1" x14ac:dyDescent="0.2">
      <c r="A23" s="141">
        <v>1</v>
      </c>
      <c r="B23" s="142">
        <v>52</v>
      </c>
      <c r="C23" s="143" t="s">
        <v>74</v>
      </c>
      <c r="D23" s="143" t="s">
        <v>75</v>
      </c>
      <c r="E23" s="143">
        <v>2003</v>
      </c>
      <c r="F23" s="143" t="s">
        <v>28</v>
      </c>
      <c r="G23" s="143" t="s">
        <v>43</v>
      </c>
      <c r="H23" s="143" t="s">
        <v>54</v>
      </c>
      <c r="I23" s="74"/>
      <c r="J23" s="74"/>
      <c r="K23" s="75"/>
      <c r="L23" s="76"/>
      <c r="M23" s="77"/>
    </row>
    <row r="24" spans="1:13" s="61" customFormat="1" ht="38.25" customHeight="1" x14ac:dyDescent="0.2">
      <c r="A24" s="141">
        <v>2</v>
      </c>
      <c r="B24" s="142">
        <v>120</v>
      </c>
      <c r="C24" s="143" t="s">
        <v>76</v>
      </c>
      <c r="D24" s="143" t="s">
        <v>77</v>
      </c>
      <c r="E24" s="143">
        <v>2004</v>
      </c>
      <c r="F24" s="143" t="s">
        <v>28</v>
      </c>
      <c r="G24" s="143" t="s">
        <v>43</v>
      </c>
      <c r="H24" s="143" t="s">
        <v>54</v>
      </c>
      <c r="I24" s="74"/>
      <c r="J24" s="74"/>
      <c r="K24" s="75"/>
      <c r="L24" s="76"/>
      <c r="M24" s="77"/>
    </row>
    <row r="25" spans="1:13" s="61" customFormat="1" ht="38.25" customHeight="1" x14ac:dyDescent="0.2">
      <c r="A25" s="141">
        <v>3</v>
      </c>
      <c r="B25" s="142">
        <v>393</v>
      </c>
      <c r="C25" s="143" t="s">
        <v>78</v>
      </c>
      <c r="D25" s="143" t="s">
        <v>79</v>
      </c>
      <c r="E25" s="143">
        <v>2003</v>
      </c>
      <c r="F25" s="143" t="s">
        <v>28</v>
      </c>
      <c r="G25" s="143" t="s">
        <v>34</v>
      </c>
      <c r="H25" s="143" t="s">
        <v>57</v>
      </c>
      <c r="I25" s="74"/>
      <c r="J25" s="74"/>
      <c r="K25" s="75"/>
      <c r="L25" s="76"/>
      <c r="M25" s="77"/>
    </row>
    <row r="26" spans="1:13" s="61" customFormat="1" ht="38.25" customHeight="1" x14ac:dyDescent="0.2">
      <c r="A26" s="141">
        <v>4</v>
      </c>
      <c r="B26" s="78">
        <v>47</v>
      </c>
      <c r="C26" s="78" t="s">
        <v>80</v>
      </c>
      <c r="D26" s="78" t="s">
        <v>81</v>
      </c>
      <c r="E26" s="78">
        <v>2003</v>
      </c>
      <c r="F26" s="78" t="s">
        <v>28</v>
      </c>
      <c r="G26" s="147" t="s">
        <v>43</v>
      </c>
      <c r="H26" s="143" t="s">
        <v>54</v>
      </c>
      <c r="I26" s="74"/>
      <c r="J26" s="74"/>
      <c r="K26" s="75"/>
      <c r="L26" s="76"/>
      <c r="M26" s="77"/>
    </row>
    <row r="27" spans="1:13" s="61" customFormat="1" ht="38.25" customHeight="1" x14ac:dyDescent="0.2">
      <c r="A27" s="141">
        <v>5</v>
      </c>
      <c r="B27" s="142">
        <v>321</v>
      </c>
      <c r="C27" s="143" t="s">
        <v>82</v>
      </c>
      <c r="D27" s="143" t="s">
        <v>83</v>
      </c>
      <c r="E27" s="143">
        <v>2003</v>
      </c>
      <c r="F27" s="143" t="s">
        <v>28</v>
      </c>
      <c r="G27" s="143" t="s">
        <v>42</v>
      </c>
      <c r="H27" s="143" t="s">
        <v>84</v>
      </c>
      <c r="I27" s="74"/>
      <c r="J27" s="74"/>
      <c r="K27" s="75"/>
      <c r="L27" s="76"/>
      <c r="M27" s="77"/>
    </row>
    <row r="28" spans="1:13" s="61" customFormat="1" ht="38.25" customHeight="1" x14ac:dyDescent="0.2">
      <c r="A28" s="141">
        <v>6</v>
      </c>
      <c r="B28" s="78">
        <v>777</v>
      </c>
      <c r="C28" s="78" t="s">
        <v>85</v>
      </c>
      <c r="D28" s="78" t="s">
        <v>86</v>
      </c>
      <c r="E28" s="78">
        <v>2004</v>
      </c>
      <c r="F28" s="78" t="s">
        <v>28</v>
      </c>
      <c r="G28" s="147" t="s">
        <v>43</v>
      </c>
      <c r="H28" s="143" t="s">
        <v>54</v>
      </c>
      <c r="I28" s="74"/>
      <c r="J28" s="74"/>
      <c r="K28" s="75"/>
      <c r="L28" s="76"/>
      <c r="M28" s="77"/>
    </row>
    <row r="29" spans="1:13" s="61" customFormat="1" ht="38.25" customHeight="1" x14ac:dyDescent="0.2">
      <c r="A29" s="141">
        <v>7</v>
      </c>
      <c r="B29" s="78">
        <v>117</v>
      </c>
      <c r="C29" s="78" t="s">
        <v>87</v>
      </c>
      <c r="D29" s="78" t="s">
        <v>88</v>
      </c>
      <c r="E29" s="78">
        <v>2003</v>
      </c>
      <c r="F29" s="78" t="s">
        <v>28</v>
      </c>
      <c r="G29" s="147" t="s">
        <v>42</v>
      </c>
      <c r="H29" s="143" t="s">
        <v>84</v>
      </c>
      <c r="I29" s="74"/>
      <c r="J29" s="74"/>
      <c r="K29" s="75"/>
      <c r="L29" s="76"/>
      <c r="M29" s="77"/>
    </row>
    <row r="30" spans="1:13" s="61" customFormat="1" ht="38.25" customHeight="1" x14ac:dyDescent="0.2">
      <c r="A30" s="141">
        <v>8</v>
      </c>
      <c r="B30" s="78">
        <v>81</v>
      </c>
      <c r="C30" s="78" t="s">
        <v>89</v>
      </c>
      <c r="D30" s="78" t="s">
        <v>90</v>
      </c>
      <c r="E30" s="78">
        <v>2003</v>
      </c>
      <c r="F30" s="78" t="s">
        <v>30</v>
      </c>
      <c r="G30" s="147" t="s">
        <v>43</v>
      </c>
      <c r="H30" s="143" t="s">
        <v>54</v>
      </c>
      <c r="I30" s="74"/>
      <c r="J30" s="74"/>
      <c r="K30" s="75"/>
      <c r="L30" s="76"/>
      <c r="M30" s="77"/>
    </row>
    <row r="31" spans="1:13" s="61" customFormat="1" ht="38.25" customHeight="1" x14ac:dyDescent="0.2">
      <c r="A31" s="141">
        <v>9</v>
      </c>
      <c r="B31" s="78">
        <v>285</v>
      </c>
      <c r="C31" s="78" t="s">
        <v>91</v>
      </c>
      <c r="D31" s="78" t="s">
        <v>92</v>
      </c>
      <c r="E31" s="78">
        <v>2003</v>
      </c>
      <c r="F31" s="78" t="s">
        <v>30</v>
      </c>
      <c r="G31" s="147" t="s">
        <v>42</v>
      </c>
      <c r="H31" s="143" t="s">
        <v>84</v>
      </c>
      <c r="I31" s="74"/>
      <c r="J31" s="74"/>
      <c r="K31" s="75"/>
      <c r="L31" s="76"/>
      <c r="M31" s="77"/>
    </row>
    <row r="32" spans="1:13" s="61" customFormat="1" ht="38.25" customHeight="1" x14ac:dyDescent="0.2">
      <c r="A32" s="141">
        <v>10</v>
      </c>
      <c r="B32" s="78">
        <v>68</v>
      </c>
      <c r="C32" s="78" t="s">
        <v>93</v>
      </c>
      <c r="D32" s="78" t="s">
        <v>94</v>
      </c>
      <c r="E32" s="78">
        <v>2003</v>
      </c>
      <c r="F32" s="78" t="s">
        <v>61</v>
      </c>
      <c r="G32" s="147" t="s">
        <v>110</v>
      </c>
      <c r="H32" s="143" t="s">
        <v>95</v>
      </c>
      <c r="I32" s="74"/>
      <c r="J32" s="74"/>
      <c r="K32" s="75"/>
      <c r="L32" s="76"/>
      <c r="M32" s="77"/>
    </row>
    <row r="33" spans="1:13" s="61" customFormat="1" ht="38.25" customHeight="1" x14ac:dyDescent="0.2">
      <c r="A33" s="141">
        <v>11</v>
      </c>
      <c r="B33" s="78">
        <v>165</v>
      </c>
      <c r="C33" s="78" t="s">
        <v>96</v>
      </c>
      <c r="D33" s="78" t="s">
        <v>97</v>
      </c>
      <c r="E33" s="78">
        <v>2003</v>
      </c>
      <c r="F33" s="78" t="s">
        <v>30</v>
      </c>
      <c r="G33" s="147" t="s">
        <v>42</v>
      </c>
      <c r="H33" s="143" t="s">
        <v>72</v>
      </c>
      <c r="I33" s="74"/>
      <c r="J33" s="74"/>
      <c r="K33" s="75"/>
      <c r="L33" s="76"/>
      <c r="M33" s="77"/>
    </row>
    <row r="34" spans="1:13" s="61" customFormat="1" ht="38.25" customHeight="1" x14ac:dyDescent="0.2">
      <c r="A34" s="141">
        <v>12</v>
      </c>
      <c r="B34" s="78">
        <v>505</v>
      </c>
      <c r="C34" s="78" t="s">
        <v>98</v>
      </c>
      <c r="D34" s="78" t="s">
        <v>99</v>
      </c>
      <c r="E34" s="78">
        <v>2003</v>
      </c>
      <c r="F34" s="78" t="s">
        <v>28</v>
      </c>
      <c r="G34" s="147" t="s">
        <v>43</v>
      </c>
      <c r="H34" s="143" t="s">
        <v>54</v>
      </c>
      <c r="I34" s="74"/>
      <c r="J34" s="74"/>
      <c r="K34" s="75"/>
      <c r="L34" s="76"/>
      <c r="M34" s="77"/>
    </row>
    <row r="35" spans="1:13" s="61" customFormat="1" ht="38.25" customHeight="1" x14ac:dyDescent="0.2">
      <c r="A35" s="141">
        <v>13</v>
      </c>
      <c r="B35" s="78">
        <v>131</v>
      </c>
      <c r="C35" s="78" t="s">
        <v>100</v>
      </c>
      <c r="D35" s="78" t="s">
        <v>101</v>
      </c>
      <c r="E35" s="78">
        <v>2004</v>
      </c>
      <c r="F35" s="78" t="s">
        <v>28</v>
      </c>
      <c r="G35" s="147" t="s">
        <v>43</v>
      </c>
      <c r="H35" s="143" t="s">
        <v>54</v>
      </c>
      <c r="I35" s="74"/>
      <c r="J35" s="74"/>
      <c r="K35" s="75"/>
      <c r="L35" s="76"/>
      <c r="M35" s="77"/>
    </row>
    <row r="36" spans="1:13" s="61" customFormat="1" ht="38.25" customHeight="1" x14ac:dyDescent="0.2">
      <c r="A36" s="141">
        <v>14</v>
      </c>
      <c r="B36" s="78">
        <v>12</v>
      </c>
      <c r="C36" s="78" t="s">
        <v>102</v>
      </c>
      <c r="D36" s="78" t="s">
        <v>103</v>
      </c>
      <c r="E36" s="78">
        <v>2004</v>
      </c>
      <c r="F36" s="78" t="s">
        <v>30</v>
      </c>
      <c r="G36" s="147" t="s">
        <v>111</v>
      </c>
      <c r="H36" s="143" t="s">
        <v>104</v>
      </c>
      <c r="I36" s="74"/>
      <c r="J36" s="74"/>
      <c r="K36" s="75"/>
      <c r="L36" s="76"/>
      <c r="M36" s="77"/>
    </row>
    <row r="37" spans="1:13" s="61" customFormat="1" ht="38.25" customHeight="1" x14ac:dyDescent="0.2">
      <c r="A37" s="141">
        <v>15</v>
      </c>
      <c r="B37" s="78">
        <v>246</v>
      </c>
      <c r="C37" s="78" t="s">
        <v>105</v>
      </c>
      <c r="D37" s="78" t="s">
        <v>106</v>
      </c>
      <c r="E37" s="78">
        <v>2003</v>
      </c>
      <c r="F37" s="78" t="s">
        <v>61</v>
      </c>
      <c r="G37" s="147" t="s">
        <v>111</v>
      </c>
      <c r="H37" s="143" t="s">
        <v>104</v>
      </c>
      <c r="I37" s="74"/>
      <c r="J37" s="74"/>
      <c r="K37" s="75"/>
      <c r="L37" s="76"/>
      <c r="M37" s="77"/>
    </row>
    <row r="38" spans="1:13" s="61" customFormat="1" ht="38.25" customHeight="1" x14ac:dyDescent="0.2">
      <c r="A38" s="141">
        <v>16</v>
      </c>
      <c r="B38" s="78">
        <v>846</v>
      </c>
      <c r="C38" s="78">
        <v>10062193451</v>
      </c>
      <c r="D38" s="78" t="s">
        <v>107</v>
      </c>
      <c r="E38" s="78">
        <v>2004</v>
      </c>
      <c r="F38" s="78" t="s">
        <v>28</v>
      </c>
      <c r="G38" s="147" t="s">
        <v>55</v>
      </c>
      <c r="H38" s="143" t="s">
        <v>56</v>
      </c>
      <c r="I38" s="74"/>
      <c r="J38" s="74"/>
      <c r="K38" s="75"/>
      <c r="L38" s="76"/>
      <c r="M38" s="77"/>
    </row>
    <row r="39" spans="1:13" s="61" customFormat="1" ht="38.25" customHeight="1" thickBot="1" x14ac:dyDescent="0.25">
      <c r="A39" s="144">
        <v>17</v>
      </c>
      <c r="B39" s="145">
        <v>203</v>
      </c>
      <c r="C39" s="145" t="s">
        <v>108</v>
      </c>
      <c r="D39" s="145" t="s">
        <v>109</v>
      </c>
      <c r="E39" s="145">
        <v>2003</v>
      </c>
      <c r="F39" s="145" t="s">
        <v>28</v>
      </c>
      <c r="G39" s="148" t="s">
        <v>42</v>
      </c>
      <c r="H39" s="146" t="s">
        <v>84</v>
      </c>
      <c r="I39" s="79"/>
      <c r="J39" s="79"/>
      <c r="K39" s="82"/>
      <c r="L39" s="80"/>
      <c r="M39" s="81"/>
    </row>
    <row r="40" spans="1:13" ht="7.5" customHeight="1" thickTop="1" thickBot="1" x14ac:dyDescent="0.25">
      <c r="A40" s="29"/>
      <c r="B40" s="30"/>
      <c r="C40" s="30"/>
      <c r="D40" s="31"/>
      <c r="E40" s="32"/>
      <c r="F40" s="33"/>
      <c r="G40" s="32"/>
      <c r="H40" s="32"/>
      <c r="I40" s="34"/>
      <c r="J40" s="34"/>
      <c r="K40" s="35"/>
      <c r="L40" s="34"/>
      <c r="M40" s="34"/>
    </row>
    <row r="41" spans="1:13" ht="15.75" thickTop="1" x14ac:dyDescent="0.2">
      <c r="A41" s="118" t="s">
        <v>5</v>
      </c>
      <c r="B41" s="119"/>
      <c r="C41" s="119"/>
      <c r="D41" s="119"/>
      <c r="E41" s="53"/>
      <c r="F41" s="53"/>
      <c r="G41" s="53"/>
      <c r="H41" s="53"/>
      <c r="I41" s="119" t="s">
        <v>6</v>
      </c>
      <c r="J41" s="119"/>
      <c r="K41" s="119"/>
      <c r="L41" s="119"/>
      <c r="M41" s="120"/>
    </row>
    <row r="42" spans="1:13" x14ac:dyDescent="0.2">
      <c r="A42" s="121" t="s">
        <v>59</v>
      </c>
      <c r="B42" s="122"/>
      <c r="C42" s="122"/>
      <c r="D42" s="123"/>
      <c r="E42" s="48"/>
      <c r="F42" s="48"/>
      <c r="G42" s="36"/>
      <c r="H42" s="60"/>
      <c r="I42" s="65" t="s">
        <v>29</v>
      </c>
      <c r="J42" s="37">
        <v>5</v>
      </c>
      <c r="L42" s="65" t="s">
        <v>27</v>
      </c>
      <c r="M42" s="1">
        <f>COUNTIF(F23:F39,"ЗМС")</f>
        <v>0</v>
      </c>
    </row>
    <row r="43" spans="1:13" x14ac:dyDescent="0.2">
      <c r="A43" s="121" t="s">
        <v>44</v>
      </c>
      <c r="B43" s="122"/>
      <c r="C43" s="122"/>
      <c r="D43" s="123"/>
      <c r="E43" s="72"/>
      <c r="F43" s="72"/>
      <c r="G43" s="39"/>
      <c r="H43" s="64"/>
      <c r="I43" s="65" t="s">
        <v>22</v>
      </c>
      <c r="J43" s="55">
        <f>J45+J46+J47+J48</f>
        <v>17</v>
      </c>
      <c r="L43" s="65" t="s">
        <v>20</v>
      </c>
      <c r="M43" s="1">
        <f>COUNTIF(F23:F39,"МСМК")</f>
        <v>0</v>
      </c>
    </row>
    <row r="44" spans="1:13" x14ac:dyDescent="0.2">
      <c r="A44" s="121" t="s">
        <v>58</v>
      </c>
      <c r="B44" s="122"/>
      <c r="C44" s="122"/>
      <c r="D44" s="123"/>
      <c r="E44" s="72"/>
      <c r="F44" s="72"/>
      <c r="G44" s="39"/>
      <c r="H44" s="64"/>
      <c r="I44" s="65" t="s">
        <v>23</v>
      </c>
      <c r="J44" s="37">
        <f>SUM(J45,J46,J47)</f>
        <v>17</v>
      </c>
      <c r="L44" s="65" t="s">
        <v>21</v>
      </c>
      <c r="M44" s="1">
        <f>COUNTIF(F23:F39,"МС")</f>
        <v>0</v>
      </c>
    </row>
    <row r="45" spans="1:13" x14ac:dyDescent="0.2">
      <c r="A45" s="121" t="s">
        <v>45</v>
      </c>
      <c r="B45" s="122"/>
      <c r="C45" s="122"/>
      <c r="D45" s="123"/>
      <c r="E45" s="72"/>
      <c r="F45" s="72"/>
      <c r="G45" s="39"/>
      <c r="H45" s="64"/>
      <c r="I45" s="65" t="s">
        <v>24</v>
      </c>
      <c r="J45" s="55">
        <f>COUNT(A23:A39)</f>
        <v>17</v>
      </c>
      <c r="L45" s="65" t="s">
        <v>28</v>
      </c>
      <c r="M45" s="1">
        <f>COUNTIF(F23:F39,"КМС")</f>
        <v>11</v>
      </c>
    </row>
    <row r="46" spans="1:13" x14ac:dyDescent="0.2">
      <c r="A46" s="66"/>
      <c r="B46" s="19"/>
      <c r="C46" s="67"/>
      <c r="D46" s="37"/>
      <c r="E46" s="72"/>
      <c r="F46" s="72"/>
      <c r="G46" s="39"/>
      <c r="H46" s="64"/>
      <c r="I46" s="65" t="s">
        <v>25</v>
      </c>
      <c r="J46" s="55">
        <f>COUNTIF(A23:A39,"НФ")</f>
        <v>0</v>
      </c>
      <c r="L46" s="65" t="s">
        <v>30</v>
      </c>
      <c r="M46" s="1">
        <f>COUNTIF(F23:F39,"1 СР")</f>
        <v>4</v>
      </c>
    </row>
    <row r="47" spans="1:13" x14ac:dyDescent="0.2">
      <c r="A47" s="54"/>
      <c r="B47" s="20"/>
      <c r="C47" s="20"/>
      <c r="D47" s="37"/>
      <c r="E47" s="72"/>
      <c r="F47" s="72"/>
      <c r="G47" s="39"/>
      <c r="H47" s="64"/>
      <c r="I47" s="65" t="s">
        <v>32</v>
      </c>
      <c r="J47" s="55">
        <f>COUNTIF(A23:A39,"ДСКВ")</f>
        <v>0</v>
      </c>
      <c r="L47" s="65" t="s">
        <v>61</v>
      </c>
      <c r="M47" s="1">
        <f>COUNTIF(F23:F39,"2 СР")</f>
        <v>2</v>
      </c>
    </row>
    <row r="48" spans="1:13" x14ac:dyDescent="0.2">
      <c r="A48" s="68"/>
      <c r="B48" s="19"/>
      <c r="C48" s="19"/>
      <c r="D48" s="37"/>
      <c r="E48" s="72"/>
      <c r="F48" s="72"/>
      <c r="G48" s="39"/>
      <c r="H48" s="64"/>
      <c r="I48" s="65" t="s">
        <v>26</v>
      </c>
      <c r="J48" s="55">
        <f>COUNTIF(A23:A39,"НС")</f>
        <v>0</v>
      </c>
      <c r="L48" s="65" t="s">
        <v>60</v>
      </c>
      <c r="M48" s="1">
        <f>COUNTIF(F23:F39,"3 СР")</f>
        <v>0</v>
      </c>
    </row>
    <row r="49" spans="1:13" ht="5.25" customHeight="1" x14ac:dyDescent="0.2">
      <c r="A49" s="41"/>
      <c r="B49" s="42"/>
      <c r="C49" s="42"/>
      <c r="D49" s="42"/>
      <c r="E49" s="42"/>
      <c r="F49" s="42"/>
      <c r="G49" s="20"/>
      <c r="H49" s="20"/>
      <c r="I49" s="43"/>
      <c r="J49" s="20"/>
      <c r="K49" s="44"/>
      <c r="L49" s="45"/>
      <c r="M49" s="40"/>
    </row>
    <row r="50" spans="1:13" ht="15.75" x14ac:dyDescent="0.2">
      <c r="A50" s="131" t="s">
        <v>3</v>
      </c>
      <c r="B50" s="112"/>
      <c r="C50" s="112"/>
      <c r="D50" s="112"/>
      <c r="E50" s="112" t="s">
        <v>11</v>
      </c>
      <c r="F50" s="112"/>
      <c r="G50" s="112"/>
      <c r="H50" s="70"/>
      <c r="I50" s="112" t="s">
        <v>4</v>
      </c>
      <c r="J50" s="112"/>
      <c r="K50" s="112" t="s">
        <v>46</v>
      </c>
      <c r="L50" s="112"/>
      <c r="M50" s="113"/>
    </row>
    <row r="51" spans="1:13" x14ac:dyDescent="0.2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7"/>
      <c r="L51" s="137"/>
      <c r="M51" s="138"/>
    </row>
    <row r="52" spans="1:13" x14ac:dyDescent="0.2">
      <c r="A52" s="71"/>
      <c r="D52" s="72"/>
      <c r="E52" s="72"/>
      <c r="F52" s="72"/>
      <c r="G52" s="72"/>
      <c r="H52" s="72"/>
      <c r="I52" s="72"/>
      <c r="J52" s="72"/>
      <c r="K52" s="46"/>
      <c r="L52" s="72"/>
      <c r="M52" s="73"/>
    </row>
    <row r="53" spans="1:13" x14ac:dyDescent="0.2">
      <c r="A53" s="71"/>
      <c r="D53" s="72"/>
      <c r="E53" s="72"/>
      <c r="F53" s="72"/>
      <c r="G53" s="72"/>
      <c r="H53" s="72"/>
      <c r="I53" s="72"/>
      <c r="J53" s="72"/>
      <c r="K53" s="46"/>
      <c r="L53" s="72"/>
      <c r="M53" s="73"/>
    </row>
    <row r="54" spans="1:13" x14ac:dyDescent="0.2">
      <c r="A54" s="71"/>
      <c r="D54" s="72"/>
      <c r="E54" s="72"/>
      <c r="F54" s="72"/>
      <c r="G54" s="72"/>
      <c r="H54" s="72"/>
      <c r="I54" s="72"/>
      <c r="J54" s="72"/>
      <c r="K54" s="46"/>
      <c r="L54" s="72"/>
      <c r="M54" s="73"/>
    </row>
    <row r="55" spans="1:13" x14ac:dyDescent="0.2">
      <c r="A55" s="71"/>
      <c r="D55" s="72"/>
      <c r="E55" s="72"/>
      <c r="F55" s="72"/>
      <c r="G55" s="72"/>
      <c r="H55" s="72"/>
      <c r="I55" s="72"/>
      <c r="J55" s="72"/>
      <c r="K55" s="46"/>
      <c r="L55" s="72"/>
      <c r="M55" s="73"/>
    </row>
    <row r="56" spans="1:13" x14ac:dyDescent="0.2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8"/>
    </row>
    <row r="57" spans="1:13" x14ac:dyDescent="0.2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9"/>
      <c r="L57" s="139"/>
      <c r="M57" s="140"/>
    </row>
    <row r="58" spans="1:13" ht="16.5" thickBot="1" x14ac:dyDescent="0.25">
      <c r="A58" s="132"/>
      <c r="B58" s="133"/>
      <c r="C58" s="133"/>
      <c r="D58" s="133"/>
      <c r="E58" s="133" t="str">
        <f>H17</f>
        <v>БОЯРОВ В.В. (ВК, г. Саранск)</v>
      </c>
      <c r="F58" s="133"/>
      <c r="G58" s="133"/>
      <c r="H58" s="69"/>
      <c r="I58" s="133" t="str">
        <f>H18</f>
        <v>ГРИГОРЬЕВА Л.Ю. (ВК., Г. ПЕНЗА)</v>
      </c>
      <c r="J58" s="133"/>
      <c r="K58" s="133" t="str">
        <f>H19</f>
        <v>КОЧЕТКОВ Д.А. (ВК., Г. САРАНСК)</v>
      </c>
      <c r="L58" s="133"/>
      <c r="M58" s="134"/>
    </row>
    <row r="59" spans="1:13" ht="13.5" thickTop="1" x14ac:dyDescent="0.2"/>
  </sheetData>
  <mergeCells count="53">
    <mergeCell ref="K58:M58"/>
    <mergeCell ref="A51:E51"/>
    <mergeCell ref="F51:M51"/>
    <mergeCell ref="A56:E56"/>
    <mergeCell ref="F56:M56"/>
    <mergeCell ref="A57:E57"/>
    <mergeCell ref="F57:M57"/>
    <mergeCell ref="E50:G50"/>
    <mergeCell ref="I50:J50"/>
    <mergeCell ref="A58:D58"/>
    <mergeCell ref="E58:G58"/>
    <mergeCell ref="I58:J58"/>
    <mergeCell ref="K50:M50"/>
    <mergeCell ref="L21:L22"/>
    <mergeCell ref="M21:M22"/>
    <mergeCell ref="A41:D41"/>
    <mergeCell ref="I41:M41"/>
    <mergeCell ref="A42:D42"/>
    <mergeCell ref="A43:D43"/>
    <mergeCell ref="E21:E22"/>
    <mergeCell ref="F21:F22"/>
    <mergeCell ref="G21:G22"/>
    <mergeCell ref="H21:H22"/>
    <mergeCell ref="I21:J21"/>
    <mergeCell ref="K21:K22"/>
    <mergeCell ref="A44:D44"/>
    <mergeCell ref="A45:D45"/>
    <mergeCell ref="A50:D50"/>
    <mergeCell ref="A18:D18"/>
    <mergeCell ref="A19:D19"/>
    <mergeCell ref="A21:A22"/>
    <mergeCell ref="B21:B22"/>
    <mergeCell ref="C21:C22"/>
    <mergeCell ref="D21:D22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24.04 ВС ю-ры 17-18 Классик</vt:lpstr>
      <vt:lpstr>' 24.04 ВС ю-ры 17-18 Классик'!Заголовки_для_печати</vt:lpstr>
      <vt:lpstr>' 24.04 ВС ю-ры 17-18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2021-04-29T16:13:17Z</dcterms:modified>
</cp:coreProperties>
</file>