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98" l="1"/>
  <c r="J38" i="98"/>
  <c r="I39" i="98"/>
  <c r="J39" i="98"/>
  <c r="I40" i="98"/>
  <c r="J40" i="98"/>
  <c r="I41" i="98"/>
  <c r="J41" i="98"/>
  <c r="I42" i="98"/>
  <c r="J42" i="98"/>
  <c r="I43" i="98"/>
  <c r="J43" i="98"/>
  <c r="I44" i="98"/>
  <c r="J44" i="98"/>
  <c r="I45" i="98"/>
  <c r="J45" i="98"/>
  <c r="I46" i="98"/>
  <c r="J46" i="98"/>
  <c r="I47" i="98"/>
  <c r="J47" i="98"/>
  <c r="I48" i="98"/>
  <c r="J48" i="98"/>
  <c r="I49" i="98"/>
  <c r="J49" i="98"/>
  <c r="I50" i="98"/>
  <c r="J50" i="98"/>
  <c r="I51" i="98"/>
  <c r="J51" i="98"/>
  <c r="I52" i="98"/>
  <c r="J52" i="98"/>
  <c r="I53" i="98"/>
  <c r="J53" i="98"/>
  <c r="I54" i="98"/>
  <c r="J54" i="98"/>
  <c r="I55" i="98"/>
  <c r="J55" i="98"/>
  <c r="I56" i="98"/>
  <c r="J56" i="98"/>
  <c r="I57" i="98"/>
  <c r="J57" i="98"/>
  <c r="I58" i="98"/>
  <c r="J58" i="98"/>
  <c r="I59" i="98"/>
  <c r="J59" i="98"/>
  <c r="I60" i="98"/>
  <c r="J60" i="98"/>
  <c r="I61" i="98"/>
  <c r="J61" i="98"/>
  <c r="I62" i="98"/>
  <c r="J62" i="98"/>
  <c r="I63" i="98"/>
  <c r="J63" i="98"/>
  <c r="I64" i="98"/>
  <c r="J64" i="98"/>
  <c r="I65" i="98"/>
  <c r="J65" i="98"/>
  <c r="I66" i="98"/>
  <c r="J66" i="98"/>
  <c r="I67" i="98"/>
  <c r="J67" i="98"/>
  <c r="I68" i="98"/>
  <c r="J68" i="98"/>
  <c r="I69" i="98"/>
  <c r="J69" i="98"/>
  <c r="I70" i="98"/>
  <c r="J70" i="98"/>
  <c r="I71" i="98"/>
  <c r="J71" i="98"/>
  <c r="I72" i="98"/>
  <c r="J72" i="98"/>
  <c r="I73" i="98"/>
  <c r="J73" i="98"/>
  <c r="I74" i="98"/>
  <c r="J74" i="98"/>
  <c r="I75" i="98"/>
  <c r="J75" i="98"/>
  <c r="I95" i="98"/>
  <c r="G95" i="98"/>
  <c r="H83" i="98" l="1"/>
  <c r="J24" i="98" l="1"/>
  <c r="J23" i="98"/>
  <c r="H87" i="98"/>
  <c r="H86" i="98"/>
  <c r="H84" i="98"/>
  <c r="H85" i="98"/>
  <c r="L86" i="98"/>
  <c r="L85" i="98"/>
  <c r="L84" i="98"/>
  <c r="L83" i="98"/>
  <c r="L82" i="98"/>
  <c r="L81" i="98"/>
  <c r="L80" i="98"/>
  <c r="I25" i="98"/>
  <c r="I26" i="98"/>
  <c r="I27" i="98"/>
  <c r="I28" i="98"/>
  <c r="I29" i="98"/>
  <c r="I30" i="98"/>
  <c r="I31" i="98"/>
  <c r="I32" i="98"/>
  <c r="I33" i="98"/>
  <c r="I34" i="98"/>
  <c r="I35" i="98"/>
  <c r="I36" i="98"/>
  <c r="I37" i="98"/>
  <c r="I24" i="98"/>
  <c r="J25" i="98"/>
  <c r="J26" i="98"/>
  <c r="J27" i="98"/>
  <c r="J28" i="98"/>
  <c r="J29" i="98"/>
  <c r="J30" i="98"/>
  <c r="J31" i="98"/>
  <c r="J32" i="98"/>
  <c r="J33" i="98"/>
  <c r="J34" i="98"/>
  <c r="J35" i="98"/>
  <c r="J36" i="98"/>
  <c r="J37" i="98"/>
  <c r="H82" i="98" l="1"/>
  <c r="H81" i="98" s="1"/>
</calcChain>
</file>

<file path=xl/sharedStrings.xml><?xml version="1.0" encoding="utf-8"?>
<sst xmlns="http://schemas.openxmlformats.org/spreadsheetml/2006/main" count="298" uniqueCount="185">
  <si>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</si>
  <si>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</si>
  <si>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</si>
  <si>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</si>
  <si>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</si>
  <si>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</si>
  <si>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</si>
  <si>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</si>
  <si>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</si>
  <si>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</si>
  <si>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</si>
  <si>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</si>
  <si>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</si>
  <si>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</si>
  <si>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</si>
  <si>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</si>
  <si>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</si>
  <si>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</si>
  <si>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</si>
  <si>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</si>
  <si>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</si>
  <si>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</si>
  <si>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</si>
  <si>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</si>
  <si>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</si>
  <si>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</si>
  <si>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</si>
  <si>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</si>
  <si>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</si>
  <si>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</si>
  <si>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</si>
  <si>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</si>
  <si>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</si>
  <si>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</si>
  <si>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</si>
  <si>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</si>
  <si>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</si>
  <si>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</si>
  <si>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</si>
  <si>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</si>
  <si>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ВСЕРОССИЙСКИЕ СОРЕВНОВАНИЯ</t>
  </si>
  <si>
    <t>Лимит времени</t>
  </si>
  <si>
    <t>НС</t>
  </si>
  <si>
    <t xml:space="preserve">шоссе - индивидуальная гонка на время </t>
  </si>
  <si>
    <t>Иркутская область</t>
  </si>
  <si>
    <t>Самарская область</t>
  </si>
  <si>
    <t/>
  </si>
  <si>
    <t>2 СР</t>
  </si>
  <si>
    <t>3 СР</t>
  </si>
  <si>
    <t>Министерство физической культуры и спорта Оренбургской области</t>
  </si>
  <si>
    <t>Федерация велосипедного спорта Оренбургской области</t>
  </si>
  <si>
    <t>Юноши 15-16 лет</t>
  </si>
  <si>
    <t>МЕСТО ПРОВЕДЕНИЯ: г. Оренбург</t>
  </si>
  <si>
    <t>ДАТА ПРОВЕДЕНИЯ: 09 июля 2021 года</t>
  </si>
  <si>
    <t xml:space="preserve">НАЧАЛО ГОНКИ: 11ч 30м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</si>
  <si>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45м</t>
    </r>
  </si>
  <si>
    <t>№ ВРВС: 0080531811Я</t>
  </si>
  <si>
    <t>№ ЕКП 2021: 32544</t>
  </si>
  <si>
    <t>НАЗВАНИЕ ТРАССЫ / РЕГ. НОМЕР: обход г. Оренбурга</t>
  </si>
  <si>
    <t xml:space="preserve">МАКСИМАЛЬНЫЙ ПЕРЕПАД (HD)(м): </t>
  </si>
  <si>
    <t xml:space="preserve">СУММА ПОЛОЖИТЕЛЬНЫХ ПЕРЕПАДОВ ВЫСОТЫ НА ДИСТАНЦИИ (ТС)(м): </t>
  </si>
  <si>
    <t>15,0 км /1</t>
  </si>
  <si>
    <t>КАРМАНОВ С. И. (1К, г. Гай)</t>
  </si>
  <si>
    <t>СТАРЧЕНКОВ С. А. (ВК, г. Омск)</t>
  </si>
  <si>
    <t>Температура: +28</t>
  </si>
  <si>
    <t xml:space="preserve">Влажность: </t>
  </si>
  <si>
    <t>Осадки: без осадков</t>
  </si>
  <si>
    <t>Ветер: 11,0 м/с (с/в)</t>
  </si>
  <si>
    <t>МИХИН Кирилл</t>
  </si>
  <si>
    <t>13.03.2005</t>
  </si>
  <si>
    <t>Оренбургская область</t>
  </si>
  <si>
    <t>АХУНОВ Дамир</t>
  </si>
  <si>
    <t>03.06.2005</t>
  </si>
  <si>
    <t>Свердловская область</t>
  </si>
  <si>
    <t>ХАРЧЕНКО Никита</t>
  </si>
  <si>
    <t>21.02.2005</t>
  </si>
  <si>
    <t>БАЗАЕВ Артем</t>
  </si>
  <si>
    <t>26.03.2005</t>
  </si>
  <si>
    <t>АКЕНТЬЕВ Савелий</t>
  </si>
  <si>
    <t>31.12.2005</t>
  </si>
  <si>
    <t>ТРИФОНОВ Кирилл</t>
  </si>
  <si>
    <t>26.11.2005</t>
  </si>
  <si>
    <t>ФИЛИМОШИН Роман</t>
  </si>
  <si>
    <t>25.07.2005</t>
  </si>
  <si>
    <t>БАРУШКО Никита</t>
  </si>
  <si>
    <t>28.08.2006</t>
  </si>
  <si>
    <t>МАЛЬЦЕВ Даниил</t>
  </si>
  <si>
    <t>15.12.2005</t>
  </si>
  <si>
    <t>КОРОЛЕВ Никита</t>
  </si>
  <si>
    <t>25.10.2005</t>
  </si>
  <si>
    <t>АЛБУТКИН Илья</t>
  </si>
  <si>
    <t>05.10.2005</t>
  </si>
  <si>
    <t>БУРХАНОВ Данил</t>
  </si>
  <si>
    <t>12.05.2005</t>
  </si>
  <si>
    <t>СУДАРЕВ Тихон</t>
  </si>
  <si>
    <t>06.04.2005</t>
  </si>
  <si>
    <t>АВЕРИН Валентин</t>
  </si>
  <si>
    <t>01.07.2005</t>
  </si>
  <si>
    <t>Ульяновская область</t>
  </si>
  <si>
    <t>20.09.2006</t>
  </si>
  <si>
    <t>МЕЩЕРЯКОВ Илья</t>
  </si>
  <si>
    <t>02.02.2006</t>
  </si>
  <si>
    <t>ЗИМИН Тимофей</t>
  </si>
  <si>
    <t>08.07.2006</t>
  </si>
  <si>
    <t>СЕРГЕЕВ Егор</t>
  </si>
  <si>
    <t>03.06.2006</t>
  </si>
  <si>
    <t>ШМАТОВ Никита</t>
  </si>
  <si>
    <t>30.04.2005</t>
  </si>
  <si>
    <t>ШЕШЕНИН Андрей</t>
  </si>
  <si>
    <t>16.08.2006</t>
  </si>
  <si>
    <t>НИСТРАТОВ Данила</t>
  </si>
  <si>
    <t>04.03.2006</t>
  </si>
  <si>
    <t>ГАЛИХАНОВ Денис</t>
  </si>
  <si>
    <t>11.07.2006</t>
  </si>
  <si>
    <t>СОТНИКОВ Никита</t>
  </si>
  <si>
    <t>23.03.2006</t>
  </si>
  <si>
    <t>ГАНЬЖИН Роман</t>
  </si>
  <si>
    <t>09.02.2006</t>
  </si>
  <si>
    <t>АХУНОВ Эльдар</t>
  </si>
  <si>
    <t>17.10.2006</t>
  </si>
  <si>
    <t>ГУСЕВ Глеб</t>
  </si>
  <si>
    <t>25.01.2005</t>
  </si>
  <si>
    <t>Челябинская область</t>
  </si>
  <si>
    <t>ЗОТОВ Арсентий</t>
  </si>
  <si>
    <t>12.07.2005</t>
  </si>
  <si>
    <t>БЕРЛИН Иван</t>
  </si>
  <si>
    <t>05.04.2006</t>
  </si>
  <si>
    <t>РЯБОВ Александр</t>
  </si>
  <si>
    <t>03.05.2007</t>
  </si>
  <si>
    <t>ДЕМЬЯНОВ Сергей</t>
  </si>
  <si>
    <t>МУКАДЯСОВ Роберт</t>
  </si>
  <si>
    <t>Республика Татарстан</t>
  </si>
  <si>
    <t>31.08.2005</t>
  </si>
  <si>
    <t>ЧУЛКОВ Алексей</t>
  </si>
  <si>
    <t>19.12.2005</t>
  </si>
  <si>
    <t>ВОВКАНЕЦ Евгений</t>
  </si>
  <si>
    <t>18.01.2006</t>
  </si>
  <si>
    <t>ГАЛЕЕВ Ринат</t>
  </si>
  <si>
    <t>15.05.2005</t>
  </si>
  <si>
    <t>ТОЛКАЧЕВ Семен</t>
  </si>
  <si>
    <t>25.04.2005</t>
  </si>
  <si>
    <t>ЛАПТЕВ Матвей</t>
  </si>
  <si>
    <t>23.02.2005</t>
  </si>
  <si>
    <t>АБРАМОВ Александр</t>
  </si>
  <si>
    <t>28.09.2006</t>
  </si>
  <si>
    <t>КОНЮШЕНКО Дмитрий</t>
  </si>
  <si>
    <t>22.09.2005</t>
  </si>
  <si>
    <t>БУНЬКОВ Максим</t>
  </si>
  <si>
    <t>22.08.2005</t>
  </si>
  <si>
    <t>ШАРАПОВ Данил</t>
  </si>
  <si>
    <t>20.05.2005</t>
  </si>
  <si>
    <t>АЛЕКСЕЕВ Дмитрий</t>
  </si>
  <si>
    <t>21.12.2006</t>
  </si>
  <si>
    <t>ВЬЮНОШЕВ Матвей</t>
  </si>
  <si>
    <t>07.12.2006</t>
  </si>
  <si>
    <t>ПОПОВ Святослав</t>
  </si>
  <si>
    <t>29.06.2005</t>
  </si>
  <si>
    <t>КРАССА Арсений</t>
  </si>
  <si>
    <t>МЕЛЬНИКОВ Ярослав</t>
  </si>
  <si>
    <t>31.10.2005</t>
  </si>
  <si>
    <t>ИЛЬИНЫХ Максим</t>
  </si>
  <si>
    <t>22.05.2006</t>
  </si>
  <si>
    <t>ЕМЕЛИН Даниил</t>
  </si>
  <si>
    <t>03.10.2006</t>
  </si>
  <si>
    <t>НОВОСЕЛОВ Николай</t>
  </si>
  <si>
    <t>23.04.2006</t>
  </si>
  <si>
    <t>ШНЮКОВ Михаил</t>
  </si>
  <si>
    <t>21.05.2006</t>
  </si>
  <si>
    <t>РЕУТОВСКИЙ Ян</t>
  </si>
  <si>
    <t>19.01.2006</t>
  </si>
  <si>
    <t>ЛОГУНОВ Никита</t>
  </si>
  <si>
    <t>11.10.2005</t>
  </si>
  <si>
    <t>ИСЯНГУЛОВ Ильяс</t>
  </si>
  <si>
    <t>27.10.2006</t>
  </si>
  <si>
    <t>Республика Башкортостан</t>
  </si>
  <si>
    <t>НФ</t>
  </si>
  <si>
    <t>БОРИСОВ Денис</t>
  </si>
  <si>
    <t>24.04.2006</t>
  </si>
  <si>
    <t>АСТРЕЛИН Дмитрий</t>
  </si>
  <si>
    <t>24.01.2005</t>
  </si>
  <si>
    <t>1 сп.юн.р.</t>
  </si>
  <si>
    <t>Удмуртская Республика</t>
  </si>
  <si>
    <t>РОМАНЕНКО Ю. А. (1К, г. Орск)</t>
  </si>
  <si>
    <t>САДЫКОВ Ильяс</t>
  </si>
  <si>
    <t>КУЗИВАНОВ Степан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</si>
</sst>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8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25346</xdr:rowOff>
    </xdr:from>
    <xdr:to>
      <xdr:col>3</xdr:col>
      <xdr:colOff>127454</xdr:colOff>
      <xdr:row>2</xdr:row>
      <xdr:rowOff>152400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oneCellAnchor>
    <xdr:from>
      <xdr:col>11</xdr:col>
      <xdr:colOff>457199</xdr:colOff>
      <xdr:row>0</xdr:row>
      <xdr:rowOff>66675</xdr:rowOff>
    </xdr:from>
    <xdr:ext cx="600075" cy="639738"/>
    <xdr:pic>
      <xdr:nvPicPr>
        <xdr:cNvPr id="11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10874" y="66675"/>
          <a:ext cx="600075" cy="639738"/>
        </a:xfrm>
        <a:prstGeom prst="rect">
          <a:avLst/>
        </a:prstGeom>
      </xdr:spPr>
    </xdr:pic>
    <xdr:clientData/>
  </xdr:oneCellAnchor>
  <xdr:oneCellAnchor>
    <xdr:from>
      <xdr:col>6</xdr:col>
      <xdr:colOff>1047750</xdr:colOff>
      <xdr:row>89</xdr:row>
      <xdr:rowOff>136072</xdr:rowOff>
    </xdr:from>
    <xdr:ext cx="1061357" cy="530678"/>
    <xdr:pic>
      <xdr:nvPicPr>
        <xdr:cNvPr id="12" name="Picture 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755" t="9884" r="33720" b="55076"/>
        <a:stretch/>
      </xdr:blipFill>
      <xdr:spPr>
        <a:xfrm>
          <a:off x="5551714" y="21417643"/>
          <a:ext cx="1061357" cy="530678"/>
        </a:xfrm>
        <a:prstGeom prst="rect">
          <a:avLst/>
        </a:prstGeom>
      </xdr:spPr>
    </xdr:pic>
    <xdr:clientData/>
  </xdr:oneCellAnchor>
  <xdr:oneCellAnchor>
    <xdr:from>
      <xdr:col>9</xdr:col>
      <xdr:colOff>734785</xdr:colOff>
      <xdr:row>90</xdr:row>
      <xdr:rowOff>13607</xdr:rowOff>
    </xdr:from>
    <xdr:ext cx="925286" cy="476250"/>
    <xdr:pic>
      <xdr:nvPicPr>
        <xdr:cNvPr id="13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035" t="11699" r="6290" b="54179"/>
        <a:stretch/>
      </xdr:blipFill>
      <xdr:spPr>
        <a:xfrm>
          <a:off x="9184821" y="21458464"/>
          <a:ext cx="925286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96"/>
  <sheetViews>
    <sheetView tabSelected="1" view="pageBreakPreview" topLeftCell="A12" zoomScale="90" zoomScaleNormal="100" zoomScaleSheetLayoutView="90" zoomScalePageLayoutView="50" workbookViewId="0">
      <selection activeCell="D55" sqref="D55"/>
    </sheetView>
  </sheetViews>
  <sheetFormatPr defaultColWidth="9.140625" defaultRowHeight="12.75" x14ac:dyDescent="0.2"/>
  <cols>
    <col min="1" max="1" width="7" style="34" customWidth="1"/>
    <col min="2" max="2" width="7" style="49" customWidth="1"/>
    <col min="3" max="3" width="12.7109375" style="49" customWidth="1"/>
    <col min="4" max="4" width="21.7109375" style="34" customWidth="1"/>
    <col min="5" max="5" width="11.7109375" style="56" customWidth="1"/>
    <col min="6" max="6" width="7.7109375" style="34" customWidth="1"/>
    <col min="7" max="7" width="33.28515625" style="34" customWidth="1"/>
    <col min="8" max="8" width="13.5703125" style="58" customWidth="1"/>
    <col min="9" max="9" width="12.28515625" style="66" customWidth="1"/>
    <col min="10" max="10" width="13.42578125" style="50" customWidth="1"/>
    <col min="11" max="11" width="14.85546875" style="34" customWidth="1"/>
    <col min="12" max="12" width="18.7109375" style="34" customWidth="1"/>
    <col min="13" max="16384" width="9.140625" style="34"/>
  </cols>
  <sheetData>
    <row r="1" spans="1:28" ht="19.5" customHeight="1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28" ht="19.5" customHeight="1" x14ac:dyDescent="0.2">
      <c r="A2" s="156" t="s">
        <v>49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28" ht="19.5" customHeight="1" x14ac:dyDescent="0.2">
      <c r="A3" s="156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28" ht="19.5" customHeight="1" x14ac:dyDescent="0.2">
      <c r="A4" s="156" t="s">
        <v>50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6" customHeight="1" x14ac:dyDescent="0.2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28" s="35" customFormat="1" ht="28.5" x14ac:dyDescent="0.2">
      <c r="A6" s="157" t="s">
        <v>40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36"/>
      <c r="N6" s="36"/>
      <c r="O6" s="36"/>
      <c r="P6" s="36"/>
      <c r="Q6" s="36"/>
      <c r="R6" s="36"/>
      <c r="S6" s="36"/>
      <c r="T6" s="36"/>
      <c r="U6" s="36"/>
    </row>
    <row r="7" spans="1:28" s="35" customFormat="1" ht="18" customHeight="1" x14ac:dyDescent="0.2">
      <c r="A7" s="129" t="s">
        <v>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28" s="35" customFormat="1" ht="4.5" customHeight="1" thickBot="1" x14ac:dyDescent="0.25">
      <c r="A8" s="146" t="s">
        <v>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28" ht="19.5" customHeight="1" thickTop="1" x14ac:dyDescent="0.2">
      <c r="A9" s="130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1:28" s="75" customFormat="1" ht="18" customHeight="1" x14ac:dyDescent="0.2">
      <c r="A10" s="133" t="s">
        <v>43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28" ht="19.5" customHeight="1" x14ac:dyDescent="0.2">
      <c r="A11" s="136" t="s">
        <v>51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28" ht="5.25" customHeight="1" x14ac:dyDescent="0.2">
      <c r="A12" s="147" t="s">
        <v>46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28" ht="15.75" x14ac:dyDescent="0.2">
      <c r="A13" s="142" t="s">
        <v>52</v>
      </c>
      <c r="B13" s="143"/>
      <c r="C13" s="143"/>
      <c r="D13" s="143"/>
      <c r="E13" s="30"/>
      <c r="F13" s="1"/>
      <c r="G13" s="84" t="s">
        <v>54</v>
      </c>
      <c r="H13" s="76"/>
      <c r="I13" s="59"/>
      <c r="J13" s="20"/>
      <c r="K13" s="11"/>
      <c r="L13" s="12" t="s">
        <v>56</v>
      </c>
    </row>
    <row r="14" spans="1:28" ht="15.75" x14ac:dyDescent="0.2">
      <c r="A14" s="144" t="s">
        <v>53</v>
      </c>
      <c r="B14" s="145"/>
      <c r="C14" s="145"/>
      <c r="D14" s="145"/>
      <c r="E14" s="31"/>
      <c r="F14" s="2"/>
      <c r="G14" s="2" t="s">
        <v>55</v>
      </c>
      <c r="H14" s="77"/>
      <c r="I14" s="60"/>
      <c r="J14" s="21"/>
      <c r="K14" s="13"/>
      <c r="L14" s="14" t="s">
        <v>57</v>
      </c>
    </row>
    <row r="15" spans="1:28" ht="15" x14ac:dyDescent="0.2">
      <c r="A15" s="153" t="s">
        <v>10</v>
      </c>
      <c r="B15" s="154"/>
      <c r="C15" s="154"/>
      <c r="D15" s="154"/>
      <c r="E15" s="154"/>
      <c r="F15" s="154"/>
      <c r="G15" s="155"/>
      <c r="H15" s="150" t="s">
        <v>1</v>
      </c>
      <c r="I15" s="151"/>
      <c r="J15" s="151"/>
      <c r="K15" s="151"/>
      <c r="L15" s="152"/>
    </row>
    <row r="16" spans="1:28" ht="15" x14ac:dyDescent="0.2">
      <c r="A16" s="37" t="s">
        <v>18</v>
      </c>
      <c r="B16" s="38"/>
      <c r="C16" s="38"/>
      <c r="D16" s="39"/>
      <c r="E16" s="4" t="s">
        <v>46</v>
      </c>
      <c r="F16" s="39"/>
      <c r="G16" s="4"/>
      <c r="H16" s="139" t="s">
        <v>58</v>
      </c>
      <c r="I16" s="140"/>
      <c r="J16" s="140"/>
      <c r="K16" s="140"/>
      <c r="L16" s="141"/>
    </row>
    <row r="17" spans="1:12" ht="15" x14ac:dyDescent="0.2">
      <c r="A17" s="37" t="s">
        <v>19</v>
      </c>
      <c r="B17" s="38"/>
      <c r="C17" s="38"/>
      <c r="D17" s="4"/>
      <c r="E17" s="32"/>
      <c r="F17" s="39"/>
      <c r="G17" s="4" t="s">
        <v>182</v>
      </c>
      <c r="H17" s="139" t="s">
        <v>59</v>
      </c>
      <c r="I17" s="140"/>
      <c r="J17" s="140"/>
      <c r="K17" s="140"/>
      <c r="L17" s="141"/>
    </row>
    <row r="18" spans="1:12" ht="15" x14ac:dyDescent="0.2">
      <c r="A18" s="37" t="s">
        <v>20</v>
      </c>
      <c r="B18" s="38"/>
      <c r="C18" s="38"/>
      <c r="D18" s="4"/>
      <c r="E18" s="32"/>
      <c r="F18" s="39"/>
      <c r="G18" s="4" t="s">
        <v>62</v>
      </c>
      <c r="H18" s="139" t="s">
        <v>60</v>
      </c>
      <c r="I18" s="140"/>
      <c r="J18" s="140"/>
      <c r="K18" s="140"/>
      <c r="L18" s="141"/>
    </row>
    <row r="19" spans="1:12" ht="16.5" thickBot="1" x14ac:dyDescent="0.25">
      <c r="A19" s="37" t="s">
        <v>16</v>
      </c>
      <c r="B19" s="5"/>
      <c r="C19" s="5"/>
      <c r="D19" s="3"/>
      <c r="E19" s="81"/>
      <c r="F19" s="3"/>
      <c r="G19" s="4" t="s">
        <v>63</v>
      </c>
      <c r="H19" s="100" t="s">
        <v>38</v>
      </c>
      <c r="I19" s="61"/>
      <c r="J19" s="22"/>
      <c r="K19" s="29">
        <v>15</v>
      </c>
      <c r="L19" s="40" t="s">
        <v>61</v>
      </c>
    </row>
    <row r="20" spans="1:12" ht="5.25" customHeight="1" thickTop="1" thickBot="1" x14ac:dyDescent="0.25">
      <c r="A20" s="9"/>
      <c r="B20" s="8"/>
      <c r="C20" s="8"/>
      <c r="D20" s="7"/>
      <c r="E20" s="33"/>
      <c r="F20" s="7"/>
      <c r="G20" s="7"/>
      <c r="H20" s="57"/>
      <c r="I20" s="62"/>
      <c r="J20" s="23"/>
      <c r="K20" s="7"/>
      <c r="L20" s="10"/>
    </row>
    <row r="21" spans="1:12" s="41" customFormat="1" ht="21" customHeight="1" thickTop="1" x14ac:dyDescent="0.2">
      <c r="A21" s="158" t="s">
        <v>7</v>
      </c>
      <c r="B21" s="126" t="s">
        <v>13</v>
      </c>
      <c r="C21" s="126" t="s">
        <v>37</v>
      </c>
      <c r="D21" s="126" t="s">
        <v>2</v>
      </c>
      <c r="E21" s="160" t="s">
        <v>36</v>
      </c>
      <c r="F21" s="126" t="s">
        <v>9</v>
      </c>
      <c r="G21" s="126" t="s">
        <v>14</v>
      </c>
      <c r="H21" s="109" t="s">
        <v>8</v>
      </c>
      <c r="I21" s="109" t="s">
        <v>26</v>
      </c>
      <c r="J21" s="111" t="s">
        <v>23</v>
      </c>
      <c r="K21" s="113" t="s">
        <v>25</v>
      </c>
      <c r="L21" s="119" t="s">
        <v>15</v>
      </c>
    </row>
    <row r="22" spans="1:12" s="41" customFormat="1" ht="13.5" customHeight="1" x14ac:dyDescent="0.2">
      <c r="A22" s="159"/>
      <c r="B22" s="127"/>
      <c r="C22" s="127"/>
      <c r="D22" s="127"/>
      <c r="E22" s="161"/>
      <c r="F22" s="127"/>
      <c r="G22" s="127"/>
      <c r="H22" s="110"/>
      <c r="I22" s="110"/>
      <c r="J22" s="112"/>
      <c r="K22" s="114"/>
      <c r="L22" s="120"/>
    </row>
    <row r="23" spans="1:12" ht="21.75" customHeight="1" x14ac:dyDescent="0.2">
      <c r="A23" s="105">
        <v>1</v>
      </c>
      <c r="B23" s="102">
        <v>49</v>
      </c>
      <c r="C23" s="102">
        <v>10083942972</v>
      </c>
      <c r="D23" s="101" t="s">
        <v>68</v>
      </c>
      <c r="E23" s="85" t="s">
        <v>69</v>
      </c>
      <c r="F23" s="85" t="s">
        <v>33</v>
      </c>
      <c r="G23" s="85" t="s">
        <v>70</v>
      </c>
      <c r="H23" s="98">
        <v>1.5455092592592591E-2</v>
      </c>
      <c r="I23" s="98" t="s">
        <v>46</v>
      </c>
      <c r="J23" s="86">
        <f>IFERROR($K$19*3600/(HOUR(H23)*3600+MINUTE(H23)*60+SECOND(H23)),"")</f>
        <v>40.449438202247194</v>
      </c>
      <c r="K23" s="85" t="s">
        <v>33</v>
      </c>
      <c r="L23" s="87"/>
    </row>
    <row r="24" spans="1:12" ht="21.75" customHeight="1" x14ac:dyDescent="0.2">
      <c r="A24" s="105">
        <v>2</v>
      </c>
      <c r="B24" s="102">
        <v>3</v>
      </c>
      <c r="C24" s="102">
        <v>10077686573</v>
      </c>
      <c r="D24" s="101" t="s">
        <v>71</v>
      </c>
      <c r="E24" s="85" t="s">
        <v>72</v>
      </c>
      <c r="F24" s="85" t="s">
        <v>33</v>
      </c>
      <c r="G24" s="85" t="s">
        <v>73</v>
      </c>
      <c r="H24" s="98">
        <v>1.5732986111111111E-2</v>
      </c>
      <c r="I24" s="98">
        <f>H24-$H$23</f>
        <v>2.7789351851851933E-4</v>
      </c>
      <c r="J24" s="86">
        <f>IFERROR($K$19*3600/(HOUR(H24)*3600+MINUTE(H24)*60+SECOND(H24)),"")</f>
        <v>39.735099337748345</v>
      </c>
      <c r="K24" s="85" t="s">
        <v>33</v>
      </c>
      <c r="L24" s="87"/>
    </row>
    <row r="25" spans="1:12" ht="21.75" customHeight="1" x14ac:dyDescent="0.2">
      <c r="A25" s="105">
        <v>3</v>
      </c>
      <c r="B25" s="102">
        <v>24</v>
      </c>
      <c r="C25" s="102">
        <v>10092624644</v>
      </c>
      <c r="D25" s="101" t="s">
        <v>74</v>
      </c>
      <c r="E25" s="85" t="s">
        <v>75</v>
      </c>
      <c r="F25" s="85" t="s">
        <v>33</v>
      </c>
      <c r="G25" s="85" t="s">
        <v>44</v>
      </c>
      <c r="H25" s="98">
        <v>1.5750462962962963E-2</v>
      </c>
      <c r="I25" s="98">
        <f t="shared" ref="I25:I37" si="0">H25-$H$23</f>
        <v>2.9537037037037119E-4</v>
      </c>
      <c r="J25" s="86">
        <f t="shared" ref="J25:J37" si="1">IFERROR($K$19*3600/(HOUR(H25)*3600+MINUTE(H25)*60+SECOND(H25)),"")</f>
        <v>39.676708302718588</v>
      </c>
      <c r="K25" s="85" t="s">
        <v>33</v>
      </c>
      <c r="L25" s="87"/>
    </row>
    <row r="26" spans="1:12" ht="21.75" customHeight="1" x14ac:dyDescent="0.2">
      <c r="A26" s="105">
        <v>4</v>
      </c>
      <c r="B26" s="102">
        <v>46</v>
      </c>
      <c r="C26" s="102">
        <v>10082231732</v>
      </c>
      <c r="D26" s="101" t="s">
        <v>76</v>
      </c>
      <c r="E26" s="85" t="s">
        <v>77</v>
      </c>
      <c r="F26" s="85" t="s">
        <v>33</v>
      </c>
      <c r="G26" s="85" t="s">
        <v>70</v>
      </c>
      <c r="H26" s="98">
        <v>1.5852199074074074E-2</v>
      </c>
      <c r="I26" s="98">
        <f t="shared" si="0"/>
        <v>3.9710648148148266E-4</v>
      </c>
      <c r="J26" s="86">
        <f t="shared" si="1"/>
        <v>39.416058394160586</v>
      </c>
      <c r="K26" s="85" t="s">
        <v>33</v>
      </c>
      <c r="L26" s="87"/>
    </row>
    <row r="27" spans="1:12" ht="21.75" customHeight="1" x14ac:dyDescent="0.2">
      <c r="A27" s="105">
        <v>5</v>
      </c>
      <c r="B27" s="102">
        <v>2</v>
      </c>
      <c r="C27" s="102">
        <v>10077480550</v>
      </c>
      <c r="D27" s="101" t="s">
        <v>78</v>
      </c>
      <c r="E27" s="85" t="s">
        <v>79</v>
      </c>
      <c r="F27" s="85" t="s">
        <v>33</v>
      </c>
      <c r="G27" s="85" t="s">
        <v>73</v>
      </c>
      <c r="H27" s="98">
        <v>1.6070254629629629E-2</v>
      </c>
      <c r="I27" s="98">
        <f t="shared" si="0"/>
        <v>6.1516203703703733E-4</v>
      </c>
      <c r="J27" s="86">
        <f t="shared" si="1"/>
        <v>38.904899135446684</v>
      </c>
      <c r="K27" s="85" t="s">
        <v>33</v>
      </c>
      <c r="L27" s="87"/>
    </row>
    <row r="28" spans="1:12" ht="21.75" customHeight="1" x14ac:dyDescent="0.2">
      <c r="A28" s="105">
        <v>6</v>
      </c>
      <c r="B28" s="102">
        <v>13</v>
      </c>
      <c r="C28" s="102">
        <v>10077687179</v>
      </c>
      <c r="D28" s="101" t="s">
        <v>80</v>
      </c>
      <c r="E28" s="85" t="s">
        <v>81</v>
      </c>
      <c r="F28" s="102" t="s">
        <v>39</v>
      </c>
      <c r="G28" s="85" t="s">
        <v>73</v>
      </c>
      <c r="H28" s="98">
        <v>1.6177314814814815E-2</v>
      </c>
      <c r="I28" s="98">
        <f t="shared" si="0"/>
        <v>7.2222222222222306E-4</v>
      </c>
      <c r="J28" s="86">
        <f t="shared" si="1"/>
        <v>38.626609442060087</v>
      </c>
      <c r="K28" s="85" t="s">
        <v>33</v>
      </c>
      <c r="L28" s="87"/>
    </row>
    <row r="29" spans="1:12" ht="21.75" customHeight="1" x14ac:dyDescent="0.2">
      <c r="A29" s="105">
        <v>7</v>
      </c>
      <c r="B29" s="102">
        <v>47</v>
      </c>
      <c r="C29" s="102">
        <v>10082232035</v>
      </c>
      <c r="D29" s="101" t="s">
        <v>82</v>
      </c>
      <c r="E29" s="85" t="s">
        <v>83</v>
      </c>
      <c r="F29" s="85" t="s">
        <v>33</v>
      </c>
      <c r="G29" s="85" t="s">
        <v>70</v>
      </c>
      <c r="H29" s="98">
        <v>1.6202546296296295E-2</v>
      </c>
      <c r="I29" s="98">
        <f t="shared" si="0"/>
        <v>7.474537037037033E-4</v>
      </c>
      <c r="J29" s="86">
        <f t="shared" si="1"/>
        <v>38.571428571428569</v>
      </c>
      <c r="K29" s="85"/>
      <c r="L29" s="87"/>
    </row>
    <row r="30" spans="1:12" ht="21.75" customHeight="1" x14ac:dyDescent="0.2">
      <c r="A30" s="105">
        <v>8</v>
      </c>
      <c r="B30" s="102">
        <v>25</v>
      </c>
      <c r="C30" s="102">
        <v>10108865205</v>
      </c>
      <c r="D30" s="101" t="s">
        <v>84</v>
      </c>
      <c r="E30" s="85" t="s">
        <v>85</v>
      </c>
      <c r="F30" s="85" t="s">
        <v>33</v>
      </c>
      <c r="G30" s="85" t="s">
        <v>44</v>
      </c>
      <c r="H30" s="98">
        <v>1.624074074074074E-2</v>
      </c>
      <c r="I30" s="98">
        <f t="shared" si="0"/>
        <v>7.8564814814814816E-4</v>
      </c>
      <c r="J30" s="86">
        <f t="shared" si="1"/>
        <v>38.488952245188884</v>
      </c>
      <c r="K30" s="85"/>
      <c r="L30" s="87"/>
    </row>
    <row r="31" spans="1:12" ht="21.75" customHeight="1" x14ac:dyDescent="0.2">
      <c r="A31" s="105">
        <v>9</v>
      </c>
      <c r="B31" s="102">
        <v>40</v>
      </c>
      <c r="C31" s="102">
        <v>10089713462</v>
      </c>
      <c r="D31" s="101" t="s">
        <v>86</v>
      </c>
      <c r="E31" s="85" t="s">
        <v>87</v>
      </c>
      <c r="F31" s="102" t="s">
        <v>39</v>
      </c>
      <c r="G31" s="85" t="s">
        <v>181</v>
      </c>
      <c r="H31" s="98">
        <v>1.6418055555555557E-2</v>
      </c>
      <c r="I31" s="98">
        <f t="shared" si="0"/>
        <v>9.6296296296296581E-4</v>
      </c>
      <c r="J31" s="86">
        <f t="shared" si="1"/>
        <v>38.054968287526428</v>
      </c>
      <c r="K31" s="85"/>
      <c r="L31" s="87"/>
    </row>
    <row r="32" spans="1:12" ht="21.75" customHeight="1" x14ac:dyDescent="0.2">
      <c r="A32" s="105">
        <v>10</v>
      </c>
      <c r="B32" s="102">
        <v>50</v>
      </c>
      <c r="C32" s="102">
        <v>10078943937</v>
      </c>
      <c r="D32" s="101" t="s">
        <v>88</v>
      </c>
      <c r="E32" s="85" t="s">
        <v>89</v>
      </c>
      <c r="F32" s="102" t="s">
        <v>47</v>
      </c>
      <c r="G32" s="85" t="s">
        <v>70</v>
      </c>
      <c r="H32" s="98">
        <v>1.6645833333333332E-2</v>
      </c>
      <c r="I32" s="98">
        <f t="shared" si="0"/>
        <v>1.1907407407407405E-3</v>
      </c>
      <c r="J32" s="86">
        <f t="shared" si="1"/>
        <v>37.552155771905426</v>
      </c>
      <c r="K32" s="85"/>
      <c r="L32" s="87"/>
    </row>
    <row r="33" spans="1:12" ht="21.75" customHeight="1" x14ac:dyDescent="0.2">
      <c r="A33" s="105">
        <v>11</v>
      </c>
      <c r="B33" s="102">
        <v>26</v>
      </c>
      <c r="C33" s="102">
        <v>10081412080</v>
      </c>
      <c r="D33" s="101" t="s">
        <v>90</v>
      </c>
      <c r="E33" s="85" t="s">
        <v>91</v>
      </c>
      <c r="F33" s="85" t="s">
        <v>33</v>
      </c>
      <c r="G33" s="85" t="s">
        <v>44</v>
      </c>
      <c r="H33" s="98">
        <v>1.6655092592592593E-2</v>
      </c>
      <c r="I33" s="98">
        <f t="shared" si="0"/>
        <v>1.2000000000000014E-3</v>
      </c>
      <c r="J33" s="86">
        <f t="shared" si="1"/>
        <v>37.52605976372481</v>
      </c>
      <c r="K33" s="85"/>
      <c r="L33" s="87"/>
    </row>
    <row r="34" spans="1:12" ht="21.75" customHeight="1" x14ac:dyDescent="0.2">
      <c r="A34" s="105">
        <v>12</v>
      </c>
      <c r="B34" s="102">
        <v>6</v>
      </c>
      <c r="C34" s="102">
        <v>10077687381</v>
      </c>
      <c r="D34" s="101" t="s">
        <v>92</v>
      </c>
      <c r="E34" s="85" t="s">
        <v>93</v>
      </c>
      <c r="F34" s="102" t="s">
        <v>39</v>
      </c>
      <c r="G34" s="85" t="s">
        <v>73</v>
      </c>
      <c r="H34" s="98">
        <v>1.6820370370370371E-2</v>
      </c>
      <c r="I34" s="98">
        <f t="shared" si="0"/>
        <v>1.3652777777777795E-3</v>
      </c>
      <c r="J34" s="86">
        <f t="shared" si="1"/>
        <v>37.164487267721952</v>
      </c>
      <c r="K34" s="85"/>
      <c r="L34" s="87"/>
    </row>
    <row r="35" spans="1:12" ht="21.75" customHeight="1" x14ac:dyDescent="0.2">
      <c r="A35" s="105">
        <v>13</v>
      </c>
      <c r="B35" s="102">
        <v>35</v>
      </c>
      <c r="C35" s="102">
        <v>10082472717</v>
      </c>
      <c r="D35" s="101" t="s">
        <v>94</v>
      </c>
      <c r="E35" s="85" t="s">
        <v>95</v>
      </c>
      <c r="F35" s="102" t="s">
        <v>39</v>
      </c>
      <c r="G35" s="85" t="s">
        <v>73</v>
      </c>
      <c r="H35" s="98">
        <v>1.6949305555555554E-2</v>
      </c>
      <c r="I35" s="98">
        <f t="shared" si="0"/>
        <v>1.4942129629629628E-3</v>
      </c>
      <c r="J35" s="86">
        <f t="shared" si="1"/>
        <v>36.885245901639344</v>
      </c>
      <c r="K35" s="85"/>
      <c r="L35" s="87"/>
    </row>
    <row r="36" spans="1:12" ht="21.75" customHeight="1" x14ac:dyDescent="0.2">
      <c r="A36" s="105">
        <v>14</v>
      </c>
      <c r="B36" s="102">
        <v>39</v>
      </c>
      <c r="C36" s="102">
        <v>10083057141</v>
      </c>
      <c r="D36" s="101" t="s">
        <v>96</v>
      </c>
      <c r="E36" s="85" t="s">
        <v>97</v>
      </c>
      <c r="F36" s="102" t="s">
        <v>39</v>
      </c>
      <c r="G36" s="85" t="s">
        <v>98</v>
      </c>
      <c r="H36" s="98">
        <v>1.6954166666666669E-2</v>
      </c>
      <c r="I36" s="98">
        <f t="shared" si="0"/>
        <v>1.499074074074078E-3</v>
      </c>
      <c r="J36" s="86">
        <f t="shared" si="1"/>
        <v>36.860068259385663</v>
      </c>
      <c r="K36" s="85"/>
      <c r="L36" s="87"/>
    </row>
    <row r="37" spans="1:12" ht="21.75" customHeight="1" x14ac:dyDescent="0.2">
      <c r="A37" s="105">
        <v>15</v>
      </c>
      <c r="B37" s="102">
        <v>33</v>
      </c>
      <c r="C37" s="102">
        <v>10092779066</v>
      </c>
      <c r="D37" s="101" t="s">
        <v>183</v>
      </c>
      <c r="E37" s="85" t="s">
        <v>99</v>
      </c>
      <c r="F37" s="102" t="s">
        <v>47</v>
      </c>
      <c r="G37" s="85" t="s">
        <v>73</v>
      </c>
      <c r="H37" s="98">
        <v>1.6957754629629628E-2</v>
      </c>
      <c r="I37" s="98">
        <f t="shared" si="0"/>
        <v>1.5026620370370367E-3</v>
      </c>
      <c r="J37" s="86">
        <f t="shared" si="1"/>
        <v>36.860068259385663</v>
      </c>
      <c r="K37" s="85"/>
      <c r="L37" s="87"/>
    </row>
    <row r="38" spans="1:12" ht="21.75" customHeight="1" x14ac:dyDescent="0.2">
      <c r="A38" s="105">
        <v>16</v>
      </c>
      <c r="B38" s="102">
        <v>21</v>
      </c>
      <c r="C38" s="102">
        <v>10094923675</v>
      </c>
      <c r="D38" s="101" t="s">
        <v>100</v>
      </c>
      <c r="E38" s="85" t="s">
        <v>101</v>
      </c>
      <c r="F38" s="102" t="s">
        <v>47</v>
      </c>
      <c r="G38" s="85" t="s">
        <v>73</v>
      </c>
      <c r="H38" s="98">
        <v>1.7095023148148147E-2</v>
      </c>
      <c r="I38" s="98">
        <f t="shared" ref="I38:I75" si="2">H38-$H$23</f>
        <v>1.6399305555555559E-3</v>
      </c>
      <c r="J38" s="86">
        <f t="shared" ref="J38:J75" si="3">IFERROR($K$19*3600/(HOUR(H38)*3600+MINUTE(H38)*60+SECOND(H38)),"")</f>
        <v>36.560595802301961</v>
      </c>
      <c r="K38" s="85"/>
      <c r="L38" s="87"/>
    </row>
    <row r="39" spans="1:12" ht="21.75" customHeight="1" x14ac:dyDescent="0.2">
      <c r="A39" s="105">
        <v>17</v>
      </c>
      <c r="B39" s="102">
        <v>28</v>
      </c>
      <c r="C39" s="102">
        <v>10092191410</v>
      </c>
      <c r="D39" s="101" t="s">
        <v>102</v>
      </c>
      <c r="E39" s="85" t="s">
        <v>103</v>
      </c>
      <c r="F39" s="102" t="s">
        <v>47</v>
      </c>
      <c r="G39" s="85" t="s">
        <v>73</v>
      </c>
      <c r="H39" s="98">
        <v>1.7230208333333333E-2</v>
      </c>
      <c r="I39" s="98">
        <f t="shared" si="2"/>
        <v>1.775115740740742E-3</v>
      </c>
      <c r="J39" s="86">
        <f t="shared" si="3"/>
        <v>36.265950302216254</v>
      </c>
      <c r="K39" s="85"/>
      <c r="L39" s="87"/>
    </row>
    <row r="40" spans="1:12" ht="21.75" customHeight="1" x14ac:dyDescent="0.2">
      <c r="A40" s="105">
        <v>18</v>
      </c>
      <c r="B40" s="102">
        <v>18</v>
      </c>
      <c r="C40" s="102">
        <v>10091971138</v>
      </c>
      <c r="D40" s="101" t="s">
        <v>104</v>
      </c>
      <c r="E40" s="85" t="s">
        <v>105</v>
      </c>
      <c r="F40" s="102" t="s">
        <v>47</v>
      </c>
      <c r="G40" s="85" t="s">
        <v>45</v>
      </c>
      <c r="H40" s="98">
        <v>1.7373379629629631E-2</v>
      </c>
      <c r="I40" s="98">
        <f t="shared" si="2"/>
        <v>1.9182870370370395E-3</v>
      </c>
      <c r="J40" s="86">
        <f t="shared" si="3"/>
        <v>35.976015989340439</v>
      </c>
      <c r="K40" s="85"/>
      <c r="L40" s="87"/>
    </row>
    <row r="41" spans="1:12" ht="21.75" customHeight="1" x14ac:dyDescent="0.2">
      <c r="A41" s="105">
        <v>19</v>
      </c>
      <c r="B41" s="102">
        <v>52</v>
      </c>
      <c r="C41" s="102">
        <v>10117846492</v>
      </c>
      <c r="D41" s="101" t="s">
        <v>106</v>
      </c>
      <c r="E41" s="85" t="s">
        <v>107</v>
      </c>
      <c r="F41" s="102" t="s">
        <v>47</v>
      </c>
      <c r="G41" s="85" t="s">
        <v>70</v>
      </c>
      <c r="H41" s="98">
        <v>1.7439236111111114E-2</v>
      </c>
      <c r="I41" s="98">
        <f t="shared" si="2"/>
        <v>1.9841435185185222E-3</v>
      </c>
      <c r="J41" s="86">
        <f t="shared" si="3"/>
        <v>35.832780358327803</v>
      </c>
      <c r="K41" s="85"/>
      <c r="L41" s="87"/>
    </row>
    <row r="42" spans="1:12" ht="21.75" customHeight="1" x14ac:dyDescent="0.2">
      <c r="A42" s="105">
        <v>20</v>
      </c>
      <c r="B42" s="102">
        <v>14</v>
      </c>
      <c r="C42" s="102">
        <v>10090423683</v>
      </c>
      <c r="D42" s="101" t="s">
        <v>108</v>
      </c>
      <c r="E42" s="85" t="s">
        <v>109</v>
      </c>
      <c r="F42" s="102" t="s">
        <v>48</v>
      </c>
      <c r="G42" s="85" t="s">
        <v>73</v>
      </c>
      <c r="H42" s="98">
        <v>1.7522453703703703E-2</v>
      </c>
      <c r="I42" s="98">
        <f t="shared" si="2"/>
        <v>2.0673611111111118E-3</v>
      </c>
      <c r="J42" s="86">
        <f t="shared" si="3"/>
        <v>35.667107001321007</v>
      </c>
      <c r="K42" s="85"/>
      <c r="L42" s="87"/>
    </row>
    <row r="43" spans="1:12" ht="21.75" customHeight="1" x14ac:dyDescent="0.2">
      <c r="A43" s="105">
        <v>21</v>
      </c>
      <c r="B43" s="102">
        <v>45</v>
      </c>
      <c r="C43" s="102">
        <v>10092372777</v>
      </c>
      <c r="D43" s="101" t="s">
        <v>110</v>
      </c>
      <c r="E43" s="85" t="s">
        <v>111</v>
      </c>
      <c r="F43" s="102" t="s">
        <v>39</v>
      </c>
      <c r="G43" s="85" t="s">
        <v>70</v>
      </c>
      <c r="H43" s="98">
        <v>1.7624189814814815E-2</v>
      </c>
      <c r="I43" s="98">
        <f t="shared" si="2"/>
        <v>2.1690972222222233E-3</v>
      </c>
      <c r="J43" s="86">
        <f t="shared" si="3"/>
        <v>35.456336178594881</v>
      </c>
      <c r="K43" s="85"/>
      <c r="L43" s="87"/>
    </row>
    <row r="44" spans="1:12" ht="21.75" customHeight="1" x14ac:dyDescent="0.2">
      <c r="A44" s="105">
        <v>22</v>
      </c>
      <c r="B44" s="102">
        <v>9</v>
      </c>
      <c r="C44" s="102">
        <v>10090420148</v>
      </c>
      <c r="D44" s="101" t="s">
        <v>112</v>
      </c>
      <c r="E44" s="85" t="s">
        <v>113</v>
      </c>
      <c r="F44" s="102" t="s">
        <v>48</v>
      </c>
      <c r="G44" s="85" t="s">
        <v>73</v>
      </c>
      <c r="H44" s="98">
        <v>1.7715856481481482E-2</v>
      </c>
      <c r="I44" s="98">
        <f t="shared" si="2"/>
        <v>2.2607638888888903E-3</v>
      </c>
      <c r="J44" s="86">
        <f t="shared" si="3"/>
        <v>35.271064663618553</v>
      </c>
      <c r="K44" s="85"/>
      <c r="L44" s="87"/>
    </row>
    <row r="45" spans="1:12" ht="21.75" customHeight="1" x14ac:dyDescent="0.2">
      <c r="A45" s="105">
        <v>23</v>
      </c>
      <c r="B45" s="102">
        <v>34</v>
      </c>
      <c r="C45" s="102">
        <v>10093065016</v>
      </c>
      <c r="D45" s="101" t="s">
        <v>114</v>
      </c>
      <c r="E45" s="85" t="s">
        <v>115</v>
      </c>
      <c r="F45" s="102" t="s">
        <v>48</v>
      </c>
      <c r="G45" s="85" t="s">
        <v>73</v>
      </c>
      <c r="H45" s="98">
        <v>1.776747685185185E-2</v>
      </c>
      <c r="I45" s="98">
        <f t="shared" si="2"/>
        <v>2.3123842592592588E-3</v>
      </c>
      <c r="J45" s="86">
        <f t="shared" si="3"/>
        <v>35.179153094462542</v>
      </c>
      <c r="K45" s="85"/>
      <c r="L45" s="87"/>
    </row>
    <row r="46" spans="1:12" ht="21.75" customHeight="1" x14ac:dyDescent="0.2">
      <c r="A46" s="105">
        <v>24</v>
      </c>
      <c r="B46" s="102">
        <v>36</v>
      </c>
      <c r="C46" s="102">
        <v>10095640465</v>
      </c>
      <c r="D46" s="101" t="s">
        <v>116</v>
      </c>
      <c r="E46" s="85" t="s">
        <v>117</v>
      </c>
      <c r="F46" s="102" t="s">
        <v>47</v>
      </c>
      <c r="G46" s="85" t="s">
        <v>73</v>
      </c>
      <c r="H46" s="98">
        <v>1.7818981481481481E-2</v>
      </c>
      <c r="I46" s="98">
        <f t="shared" si="2"/>
        <v>2.3638888888888893E-3</v>
      </c>
      <c r="J46" s="86">
        <f t="shared" si="3"/>
        <v>35.064935064935064</v>
      </c>
      <c r="K46" s="85"/>
      <c r="L46" s="87"/>
    </row>
    <row r="47" spans="1:12" ht="21.75" customHeight="1" x14ac:dyDescent="0.2">
      <c r="A47" s="105">
        <v>25</v>
      </c>
      <c r="B47" s="102">
        <v>4</v>
      </c>
      <c r="C47" s="102">
        <v>10090325774</v>
      </c>
      <c r="D47" s="101" t="s">
        <v>118</v>
      </c>
      <c r="E47" s="85" t="s">
        <v>119</v>
      </c>
      <c r="F47" s="102" t="s">
        <v>47</v>
      </c>
      <c r="G47" s="85" t="s">
        <v>73</v>
      </c>
      <c r="H47" s="98">
        <v>1.8085300925925928E-2</v>
      </c>
      <c r="I47" s="98">
        <f t="shared" si="2"/>
        <v>2.6302083333333368E-3</v>
      </c>
      <c r="J47" s="86">
        <f t="shared" si="3"/>
        <v>34.548944337811903</v>
      </c>
      <c r="K47" s="85"/>
      <c r="L47" s="87"/>
    </row>
    <row r="48" spans="1:12" ht="21.75" customHeight="1" x14ac:dyDescent="0.2">
      <c r="A48" s="105">
        <v>26</v>
      </c>
      <c r="B48" s="102">
        <v>1</v>
      </c>
      <c r="C48" s="102">
        <v>10108127496</v>
      </c>
      <c r="D48" s="101" t="s">
        <v>120</v>
      </c>
      <c r="E48" s="85" t="s">
        <v>121</v>
      </c>
      <c r="F48" s="102" t="s">
        <v>47</v>
      </c>
      <c r="G48" s="85" t="s">
        <v>122</v>
      </c>
      <c r="H48" s="98">
        <v>1.8128819444444444E-2</v>
      </c>
      <c r="I48" s="98">
        <f t="shared" si="2"/>
        <v>2.6737268518518525E-3</v>
      </c>
      <c r="J48" s="86">
        <f t="shared" si="3"/>
        <v>34.482758620689658</v>
      </c>
      <c r="K48" s="85"/>
      <c r="L48" s="87"/>
    </row>
    <row r="49" spans="1:12" ht="21.75" customHeight="1" x14ac:dyDescent="0.2">
      <c r="A49" s="105">
        <v>27</v>
      </c>
      <c r="B49" s="102">
        <v>16</v>
      </c>
      <c r="C49" s="102">
        <v>10104991972</v>
      </c>
      <c r="D49" s="101" t="s">
        <v>123</v>
      </c>
      <c r="E49" s="85" t="s">
        <v>124</v>
      </c>
      <c r="F49" s="85" t="s">
        <v>33</v>
      </c>
      <c r="G49" s="85" t="s">
        <v>45</v>
      </c>
      <c r="H49" s="98">
        <v>1.8164004629629631E-2</v>
      </c>
      <c r="I49" s="98">
        <f t="shared" si="2"/>
        <v>2.7089120370370392E-3</v>
      </c>
      <c r="J49" s="86">
        <f t="shared" si="3"/>
        <v>34.416826003824092</v>
      </c>
      <c r="K49" s="85"/>
      <c r="L49" s="87"/>
    </row>
    <row r="50" spans="1:12" ht="21.75" customHeight="1" x14ac:dyDescent="0.2">
      <c r="A50" s="105">
        <v>28</v>
      </c>
      <c r="B50" s="102">
        <v>23</v>
      </c>
      <c r="C50" s="102">
        <v>10090041141</v>
      </c>
      <c r="D50" s="101" t="s">
        <v>125</v>
      </c>
      <c r="E50" s="85" t="s">
        <v>126</v>
      </c>
      <c r="F50" s="102" t="s">
        <v>47</v>
      </c>
      <c r="G50" s="85" t="s">
        <v>73</v>
      </c>
      <c r="H50" s="98">
        <v>1.8198032407407406E-2</v>
      </c>
      <c r="I50" s="98">
        <f t="shared" si="2"/>
        <v>2.7429398148148144E-3</v>
      </c>
      <c r="J50" s="86">
        <f t="shared" si="3"/>
        <v>34.351145038167942</v>
      </c>
      <c r="K50" s="85"/>
      <c r="L50" s="87"/>
    </row>
    <row r="51" spans="1:12" ht="21.75" customHeight="1" x14ac:dyDescent="0.2">
      <c r="A51" s="105">
        <v>29</v>
      </c>
      <c r="B51" s="102">
        <v>37</v>
      </c>
      <c r="C51" s="102">
        <v>10105798688</v>
      </c>
      <c r="D51" s="101" t="s">
        <v>127</v>
      </c>
      <c r="E51" s="85" t="s">
        <v>128</v>
      </c>
      <c r="F51" s="102" t="s">
        <v>47</v>
      </c>
      <c r="G51" s="85" t="s">
        <v>98</v>
      </c>
      <c r="H51" s="98">
        <v>1.8200115740740739E-2</v>
      </c>
      <c r="I51" s="98">
        <f t="shared" si="2"/>
        <v>2.7450231481481475E-3</v>
      </c>
      <c r="J51" s="86">
        <f t="shared" si="3"/>
        <v>34.351145038167942</v>
      </c>
      <c r="K51" s="85"/>
      <c r="L51" s="87"/>
    </row>
    <row r="52" spans="1:12" ht="21.75" customHeight="1" x14ac:dyDescent="0.2">
      <c r="A52" s="105">
        <v>30</v>
      </c>
      <c r="B52" s="102">
        <v>10</v>
      </c>
      <c r="C52" s="102">
        <v>10099595100</v>
      </c>
      <c r="D52" s="101" t="s">
        <v>129</v>
      </c>
      <c r="E52" s="85" t="s">
        <v>89</v>
      </c>
      <c r="F52" s="102" t="s">
        <v>47</v>
      </c>
      <c r="G52" s="85" t="s">
        <v>73</v>
      </c>
      <c r="H52" s="98">
        <v>1.8211921296296295E-2</v>
      </c>
      <c r="I52" s="98">
        <f t="shared" si="2"/>
        <v>2.756828703703704E-3</v>
      </c>
      <c r="J52" s="86">
        <f t="shared" si="3"/>
        <v>34.307496823379921</v>
      </c>
      <c r="K52" s="85"/>
      <c r="L52" s="87"/>
    </row>
    <row r="53" spans="1:12" ht="21.75" customHeight="1" x14ac:dyDescent="0.2">
      <c r="A53" s="105">
        <v>31</v>
      </c>
      <c r="B53" s="102">
        <v>42</v>
      </c>
      <c r="C53" s="102">
        <v>10089250791</v>
      </c>
      <c r="D53" s="101" t="s">
        <v>130</v>
      </c>
      <c r="E53" s="85" t="s">
        <v>93</v>
      </c>
      <c r="F53" s="102" t="s">
        <v>39</v>
      </c>
      <c r="G53" s="85" t="s">
        <v>131</v>
      </c>
      <c r="H53" s="98">
        <v>1.8403124999999999E-2</v>
      </c>
      <c r="I53" s="98">
        <f t="shared" si="2"/>
        <v>2.9480324074074079E-3</v>
      </c>
      <c r="J53" s="86">
        <f t="shared" si="3"/>
        <v>33.962264150943398</v>
      </c>
      <c r="K53" s="85"/>
      <c r="L53" s="87"/>
    </row>
    <row r="54" spans="1:12" ht="21.75" customHeight="1" x14ac:dyDescent="0.2">
      <c r="A54" s="105">
        <v>32</v>
      </c>
      <c r="B54" s="102">
        <v>54</v>
      </c>
      <c r="C54" s="102">
        <v>10083942871</v>
      </c>
      <c r="D54" s="101" t="s">
        <v>184</v>
      </c>
      <c r="E54" s="85" t="s">
        <v>132</v>
      </c>
      <c r="F54" s="102" t="s">
        <v>39</v>
      </c>
      <c r="G54" s="85" t="s">
        <v>73</v>
      </c>
      <c r="H54" s="98">
        <v>1.8480092592592593E-2</v>
      </c>
      <c r="I54" s="98">
        <f t="shared" si="2"/>
        <v>3.0250000000000016E-3</v>
      </c>
      <c r="J54" s="86">
        <f t="shared" si="3"/>
        <v>33.813400125234814</v>
      </c>
      <c r="K54" s="85"/>
      <c r="L54" s="87"/>
    </row>
    <row r="55" spans="1:12" ht="21.75" customHeight="1" x14ac:dyDescent="0.2">
      <c r="A55" s="105">
        <v>33</v>
      </c>
      <c r="B55" s="102">
        <v>48</v>
      </c>
      <c r="C55" s="102">
        <v>10082231934</v>
      </c>
      <c r="D55" s="101" t="s">
        <v>133</v>
      </c>
      <c r="E55" s="85" t="s">
        <v>134</v>
      </c>
      <c r="F55" s="102" t="s">
        <v>39</v>
      </c>
      <c r="G55" s="85" t="s">
        <v>70</v>
      </c>
      <c r="H55" s="98">
        <v>1.8516435185185188E-2</v>
      </c>
      <c r="I55" s="98">
        <f t="shared" si="2"/>
        <v>3.0613425925925964E-3</v>
      </c>
      <c r="J55" s="86">
        <f t="shared" si="3"/>
        <v>33.75</v>
      </c>
      <c r="K55" s="85"/>
      <c r="L55" s="87"/>
    </row>
    <row r="56" spans="1:12" ht="21.75" customHeight="1" x14ac:dyDescent="0.2">
      <c r="A56" s="105">
        <v>34</v>
      </c>
      <c r="B56" s="102">
        <v>7</v>
      </c>
      <c r="C56" s="102">
        <v>10090064985</v>
      </c>
      <c r="D56" s="101" t="s">
        <v>135</v>
      </c>
      <c r="E56" s="85" t="s">
        <v>136</v>
      </c>
      <c r="F56" s="102" t="s">
        <v>48</v>
      </c>
      <c r="G56" s="85" t="s">
        <v>73</v>
      </c>
      <c r="H56" s="98">
        <v>1.8580208333333334E-2</v>
      </c>
      <c r="I56" s="98">
        <f t="shared" si="2"/>
        <v>3.1251157407407425E-3</v>
      </c>
      <c r="J56" s="86">
        <f t="shared" si="3"/>
        <v>33.644859813084111</v>
      </c>
      <c r="K56" s="85"/>
      <c r="L56" s="87"/>
    </row>
    <row r="57" spans="1:12" ht="21.75" customHeight="1" x14ac:dyDescent="0.2">
      <c r="A57" s="105">
        <v>35</v>
      </c>
      <c r="B57" s="102">
        <v>15</v>
      </c>
      <c r="C57" s="102">
        <v>10097324219</v>
      </c>
      <c r="D57" s="101" t="s">
        <v>137</v>
      </c>
      <c r="E57" s="85" t="s">
        <v>138</v>
      </c>
      <c r="F57" s="85" t="s">
        <v>33</v>
      </c>
      <c r="G57" s="85" t="s">
        <v>45</v>
      </c>
      <c r="H57" s="98">
        <v>1.860138888888889E-2</v>
      </c>
      <c r="I57" s="98">
        <f t="shared" si="2"/>
        <v>3.1462962962962981E-3</v>
      </c>
      <c r="J57" s="86">
        <f t="shared" si="3"/>
        <v>33.602986932171746</v>
      </c>
      <c r="K57" s="85"/>
      <c r="L57" s="87"/>
    </row>
    <row r="58" spans="1:12" ht="21.75" customHeight="1" x14ac:dyDescent="0.2">
      <c r="A58" s="105">
        <v>36</v>
      </c>
      <c r="B58" s="102">
        <v>12</v>
      </c>
      <c r="C58" s="102">
        <v>10089940505</v>
      </c>
      <c r="D58" s="101" t="s">
        <v>139</v>
      </c>
      <c r="E58" s="85" t="s">
        <v>140</v>
      </c>
      <c r="F58" s="102" t="s">
        <v>47</v>
      </c>
      <c r="G58" s="85" t="s">
        <v>73</v>
      </c>
      <c r="H58" s="98">
        <v>1.8768287037037038E-2</v>
      </c>
      <c r="I58" s="98">
        <f t="shared" si="2"/>
        <v>3.3131944444444467E-3</v>
      </c>
      <c r="J58" s="86">
        <f t="shared" si="3"/>
        <v>33.292231812577064</v>
      </c>
      <c r="K58" s="85"/>
      <c r="L58" s="87"/>
    </row>
    <row r="59" spans="1:12" ht="21.75" customHeight="1" x14ac:dyDescent="0.2">
      <c r="A59" s="105">
        <v>37</v>
      </c>
      <c r="B59" s="102">
        <v>11</v>
      </c>
      <c r="C59" s="102">
        <v>10075383330</v>
      </c>
      <c r="D59" s="101" t="s">
        <v>141</v>
      </c>
      <c r="E59" s="85" t="s">
        <v>142</v>
      </c>
      <c r="F59" s="102" t="s">
        <v>47</v>
      </c>
      <c r="G59" s="85" t="s">
        <v>73</v>
      </c>
      <c r="H59" s="98">
        <v>1.8941435185185183E-2</v>
      </c>
      <c r="I59" s="98">
        <f t="shared" si="2"/>
        <v>3.4863425925925912E-3</v>
      </c>
      <c r="J59" s="86">
        <f t="shared" si="3"/>
        <v>32.987171655467321</v>
      </c>
      <c r="K59" s="85"/>
      <c r="L59" s="87"/>
    </row>
    <row r="60" spans="1:12" ht="21.75" customHeight="1" x14ac:dyDescent="0.2">
      <c r="A60" s="105">
        <v>38</v>
      </c>
      <c r="B60" s="102">
        <v>19</v>
      </c>
      <c r="C60" s="102">
        <v>10094392906</v>
      </c>
      <c r="D60" s="101" t="s">
        <v>143</v>
      </c>
      <c r="E60" s="85" t="s">
        <v>144</v>
      </c>
      <c r="F60" s="102" t="s">
        <v>47</v>
      </c>
      <c r="G60" s="85" t="s">
        <v>73</v>
      </c>
      <c r="H60" s="98">
        <v>1.8975925925925927E-2</v>
      </c>
      <c r="I60" s="98">
        <f t="shared" si="2"/>
        <v>3.5208333333333359E-3</v>
      </c>
      <c r="J60" s="86">
        <f t="shared" si="3"/>
        <v>32.926829268292686</v>
      </c>
      <c r="K60" s="85"/>
      <c r="L60" s="87"/>
    </row>
    <row r="61" spans="1:12" ht="21.75" customHeight="1" x14ac:dyDescent="0.2">
      <c r="A61" s="105">
        <v>39</v>
      </c>
      <c r="B61" s="102">
        <v>17</v>
      </c>
      <c r="C61" s="102">
        <v>10097306138</v>
      </c>
      <c r="D61" s="101" t="s">
        <v>145</v>
      </c>
      <c r="E61" s="85" t="s">
        <v>146</v>
      </c>
      <c r="F61" s="85" t="s">
        <v>33</v>
      </c>
      <c r="G61" s="85" t="s">
        <v>45</v>
      </c>
      <c r="H61" s="98">
        <v>1.8991666666666667E-2</v>
      </c>
      <c r="I61" s="98">
        <f t="shared" si="2"/>
        <v>3.5365740740740757E-3</v>
      </c>
      <c r="J61" s="86">
        <f t="shared" si="3"/>
        <v>32.906764168190129</v>
      </c>
      <c r="K61" s="85"/>
      <c r="L61" s="87"/>
    </row>
    <row r="62" spans="1:12" ht="21.75" customHeight="1" x14ac:dyDescent="0.2">
      <c r="A62" s="105">
        <v>40</v>
      </c>
      <c r="B62" s="102">
        <v>5</v>
      </c>
      <c r="C62" s="102">
        <v>10077480752</v>
      </c>
      <c r="D62" s="101" t="s">
        <v>147</v>
      </c>
      <c r="E62" s="85" t="s">
        <v>148</v>
      </c>
      <c r="F62" s="102" t="s">
        <v>39</v>
      </c>
      <c r="G62" s="85" t="s">
        <v>73</v>
      </c>
      <c r="H62" s="98">
        <v>1.9225115740740741E-2</v>
      </c>
      <c r="I62" s="98">
        <f t="shared" si="2"/>
        <v>3.7700231481481491E-3</v>
      </c>
      <c r="J62" s="86">
        <f t="shared" si="3"/>
        <v>32.5105358217941</v>
      </c>
      <c r="K62" s="85"/>
      <c r="L62" s="87"/>
    </row>
    <row r="63" spans="1:12" ht="21.75" customHeight="1" x14ac:dyDescent="0.2">
      <c r="A63" s="105">
        <v>41</v>
      </c>
      <c r="B63" s="102">
        <v>43</v>
      </c>
      <c r="C63" s="102">
        <v>10119055457</v>
      </c>
      <c r="D63" s="101" t="s">
        <v>149</v>
      </c>
      <c r="E63" s="85" t="s">
        <v>150</v>
      </c>
      <c r="F63" s="102" t="s">
        <v>47</v>
      </c>
      <c r="G63" s="85" t="s">
        <v>131</v>
      </c>
      <c r="H63" s="98">
        <v>1.9233680555555556E-2</v>
      </c>
      <c r="I63" s="98">
        <f t="shared" si="2"/>
        <v>3.7785879629629645E-3</v>
      </c>
      <c r="J63" s="86">
        <f t="shared" si="3"/>
        <v>32.490974729241877</v>
      </c>
      <c r="K63" s="85"/>
      <c r="L63" s="87"/>
    </row>
    <row r="64" spans="1:12" ht="21.75" customHeight="1" x14ac:dyDescent="0.2">
      <c r="A64" s="105">
        <v>42</v>
      </c>
      <c r="B64" s="102">
        <v>27</v>
      </c>
      <c r="C64" s="102">
        <v>10093528494</v>
      </c>
      <c r="D64" s="101" t="s">
        <v>151</v>
      </c>
      <c r="E64" s="85" t="s">
        <v>152</v>
      </c>
      <c r="F64" s="85" t="s">
        <v>180</v>
      </c>
      <c r="G64" s="85" t="s">
        <v>73</v>
      </c>
      <c r="H64" s="98">
        <v>1.9321759259259261E-2</v>
      </c>
      <c r="I64" s="98">
        <f t="shared" si="2"/>
        <v>3.8666666666666693E-3</v>
      </c>
      <c r="J64" s="86">
        <f t="shared" si="3"/>
        <v>32.354703415218694</v>
      </c>
      <c r="K64" s="85"/>
      <c r="L64" s="87"/>
    </row>
    <row r="65" spans="1:12" ht="21.75" customHeight="1" x14ac:dyDescent="0.2">
      <c r="A65" s="105">
        <v>43</v>
      </c>
      <c r="B65" s="102">
        <v>8</v>
      </c>
      <c r="C65" s="102">
        <v>10089944343</v>
      </c>
      <c r="D65" s="101" t="s">
        <v>153</v>
      </c>
      <c r="E65" s="85" t="s">
        <v>154</v>
      </c>
      <c r="F65" s="85" t="s">
        <v>180</v>
      </c>
      <c r="G65" s="85" t="s">
        <v>73</v>
      </c>
      <c r="H65" s="98">
        <v>1.9478935185185186E-2</v>
      </c>
      <c r="I65" s="98">
        <f t="shared" si="2"/>
        <v>4.0238425925925945E-3</v>
      </c>
      <c r="J65" s="86">
        <f t="shared" si="3"/>
        <v>32.085561497326204</v>
      </c>
      <c r="K65" s="85"/>
      <c r="L65" s="87"/>
    </row>
    <row r="66" spans="1:12" ht="21.75" customHeight="1" x14ac:dyDescent="0.2">
      <c r="A66" s="105">
        <v>44</v>
      </c>
      <c r="B66" s="102">
        <v>53</v>
      </c>
      <c r="C66" s="102">
        <v>10083943073</v>
      </c>
      <c r="D66" s="101" t="s">
        <v>155</v>
      </c>
      <c r="E66" s="85" t="s">
        <v>156</v>
      </c>
      <c r="F66" s="102" t="s">
        <v>39</v>
      </c>
      <c r="G66" s="85" t="s">
        <v>70</v>
      </c>
      <c r="H66" s="98">
        <v>1.9488541666666668E-2</v>
      </c>
      <c r="I66" s="98">
        <f t="shared" si="2"/>
        <v>4.0334490740740764E-3</v>
      </c>
      <c r="J66" s="86">
        <f t="shared" si="3"/>
        <v>32.066508313539195</v>
      </c>
      <c r="K66" s="85"/>
      <c r="L66" s="87"/>
    </row>
    <row r="67" spans="1:12" ht="21.75" customHeight="1" x14ac:dyDescent="0.2">
      <c r="A67" s="105">
        <v>45</v>
      </c>
      <c r="B67" s="102">
        <v>29</v>
      </c>
      <c r="C67" s="102">
        <v>10116664813</v>
      </c>
      <c r="D67" s="101" t="s">
        <v>157</v>
      </c>
      <c r="E67" s="85" t="s">
        <v>132</v>
      </c>
      <c r="F67" s="85"/>
      <c r="G67" s="85" t="s">
        <v>73</v>
      </c>
      <c r="H67" s="98">
        <v>1.9491666666666668E-2</v>
      </c>
      <c r="I67" s="98">
        <f t="shared" si="2"/>
        <v>4.0365740740740761E-3</v>
      </c>
      <c r="J67" s="86">
        <f t="shared" si="3"/>
        <v>32.066508313539195</v>
      </c>
      <c r="K67" s="85"/>
      <c r="L67" s="87"/>
    </row>
    <row r="68" spans="1:12" ht="21.75" customHeight="1" x14ac:dyDescent="0.2">
      <c r="A68" s="105">
        <v>46</v>
      </c>
      <c r="B68" s="102">
        <v>30</v>
      </c>
      <c r="C68" s="102">
        <v>10091971845</v>
      </c>
      <c r="D68" s="101" t="s">
        <v>158</v>
      </c>
      <c r="E68" s="85" t="s">
        <v>159</v>
      </c>
      <c r="F68" s="102" t="s">
        <v>47</v>
      </c>
      <c r="G68" s="85" t="s">
        <v>73</v>
      </c>
      <c r="H68" s="98">
        <v>1.954699074074074E-2</v>
      </c>
      <c r="I68" s="98">
        <f t="shared" si="2"/>
        <v>4.0918981481481483E-3</v>
      </c>
      <c r="J68" s="86">
        <f t="shared" si="3"/>
        <v>31.97158081705151</v>
      </c>
      <c r="K68" s="85"/>
      <c r="L68" s="87"/>
    </row>
    <row r="69" spans="1:12" ht="21.75" customHeight="1" x14ac:dyDescent="0.2">
      <c r="A69" s="105">
        <v>47</v>
      </c>
      <c r="B69" s="102">
        <v>20</v>
      </c>
      <c r="C69" s="102">
        <v>10094523349</v>
      </c>
      <c r="D69" s="101" t="s">
        <v>160</v>
      </c>
      <c r="E69" s="85" t="s">
        <v>161</v>
      </c>
      <c r="F69" s="102" t="s">
        <v>47</v>
      </c>
      <c r="G69" s="85" t="s">
        <v>73</v>
      </c>
      <c r="H69" s="98">
        <v>1.9738078703703702E-2</v>
      </c>
      <c r="I69" s="98">
        <f t="shared" si="2"/>
        <v>4.2829861111111107E-3</v>
      </c>
      <c r="J69" s="86">
        <f t="shared" si="3"/>
        <v>31.671554252199414</v>
      </c>
      <c r="K69" s="85"/>
      <c r="L69" s="87"/>
    </row>
    <row r="70" spans="1:12" ht="21.75" customHeight="1" x14ac:dyDescent="0.2">
      <c r="A70" s="105">
        <v>48</v>
      </c>
      <c r="B70" s="102">
        <v>38</v>
      </c>
      <c r="C70" s="102">
        <v>10098741940</v>
      </c>
      <c r="D70" s="101" t="s">
        <v>162</v>
      </c>
      <c r="E70" s="85" t="s">
        <v>163</v>
      </c>
      <c r="F70" s="102" t="s">
        <v>47</v>
      </c>
      <c r="G70" s="85" t="s">
        <v>98</v>
      </c>
      <c r="H70" s="98">
        <v>1.979409722222222E-2</v>
      </c>
      <c r="I70" s="98">
        <f t="shared" si="2"/>
        <v>4.3390046296296284E-3</v>
      </c>
      <c r="J70" s="86">
        <f t="shared" si="3"/>
        <v>31.578947368421051</v>
      </c>
      <c r="K70" s="85"/>
      <c r="L70" s="87"/>
    </row>
    <row r="71" spans="1:12" ht="21.75" customHeight="1" x14ac:dyDescent="0.2">
      <c r="A71" s="105">
        <v>49</v>
      </c>
      <c r="B71" s="102">
        <v>31</v>
      </c>
      <c r="C71" s="102">
        <v>10092389248</v>
      </c>
      <c r="D71" s="101" t="s">
        <v>164</v>
      </c>
      <c r="E71" s="85" t="s">
        <v>165</v>
      </c>
      <c r="F71" s="102" t="s">
        <v>48</v>
      </c>
      <c r="G71" s="85" t="s">
        <v>73</v>
      </c>
      <c r="H71" s="98">
        <v>1.9904050925925926E-2</v>
      </c>
      <c r="I71" s="98">
        <f t="shared" si="2"/>
        <v>4.4489583333333343E-3</v>
      </c>
      <c r="J71" s="86">
        <f t="shared" si="3"/>
        <v>31.395348837209301</v>
      </c>
      <c r="K71" s="85"/>
      <c r="L71" s="87"/>
    </row>
    <row r="72" spans="1:12" ht="21.75" customHeight="1" x14ac:dyDescent="0.2">
      <c r="A72" s="105">
        <v>50</v>
      </c>
      <c r="B72" s="102">
        <v>22</v>
      </c>
      <c r="C72" s="102">
        <v>10094394118</v>
      </c>
      <c r="D72" s="101" t="s">
        <v>166</v>
      </c>
      <c r="E72" s="85" t="s">
        <v>167</v>
      </c>
      <c r="F72" s="102" t="s">
        <v>47</v>
      </c>
      <c r="G72" s="85" t="s">
        <v>73</v>
      </c>
      <c r="H72" s="98">
        <v>2.0163657407407408E-2</v>
      </c>
      <c r="I72" s="98">
        <f t="shared" si="2"/>
        <v>4.7085648148148165E-3</v>
      </c>
      <c r="J72" s="86">
        <f t="shared" si="3"/>
        <v>30.998851894374283</v>
      </c>
      <c r="K72" s="85"/>
      <c r="L72" s="87"/>
    </row>
    <row r="73" spans="1:12" ht="21.75" customHeight="1" x14ac:dyDescent="0.2">
      <c r="A73" s="105">
        <v>51</v>
      </c>
      <c r="B73" s="102">
        <v>32</v>
      </c>
      <c r="C73" s="102">
        <v>10082682982</v>
      </c>
      <c r="D73" s="101" t="s">
        <v>168</v>
      </c>
      <c r="E73" s="85" t="s">
        <v>169</v>
      </c>
      <c r="F73" s="102" t="s">
        <v>47</v>
      </c>
      <c r="G73" s="85" t="s">
        <v>73</v>
      </c>
      <c r="H73" s="98">
        <v>2.0366435185185185E-2</v>
      </c>
      <c r="I73" s="98">
        <f t="shared" si="2"/>
        <v>4.9113425925925939E-3</v>
      </c>
      <c r="J73" s="86">
        <f t="shared" si="3"/>
        <v>30.681818181818183</v>
      </c>
      <c r="K73" s="85"/>
      <c r="L73" s="87"/>
    </row>
    <row r="74" spans="1:12" ht="21.75" customHeight="1" x14ac:dyDescent="0.2">
      <c r="A74" s="105">
        <v>52</v>
      </c>
      <c r="B74" s="102">
        <v>41</v>
      </c>
      <c r="C74" s="102">
        <v>10119069706</v>
      </c>
      <c r="D74" s="101" t="s">
        <v>170</v>
      </c>
      <c r="E74" s="85" t="s">
        <v>171</v>
      </c>
      <c r="F74" s="102" t="s">
        <v>48</v>
      </c>
      <c r="G74" s="85" t="s">
        <v>131</v>
      </c>
      <c r="H74" s="98">
        <v>2.046423611111111E-2</v>
      </c>
      <c r="I74" s="98">
        <f t="shared" si="2"/>
        <v>5.0091435185185187E-3</v>
      </c>
      <c r="J74" s="86">
        <f t="shared" si="3"/>
        <v>30.542986425339368</v>
      </c>
      <c r="K74" s="85"/>
      <c r="L74" s="87"/>
    </row>
    <row r="75" spans="1:12" ht="21.75" customHeight="1" x14ac:dyDescent="0.2">
      <c r="A75" s="105">
        <v>53</v>
      </c>
      <c r="B75" s="102">
        <v>44</v>
      </c>
      <c r="C75" s="102">
        <v>10095068064</v>
      </c>
      <c r="D75" s="101" t="s">
        <v>172</v>
      </c>
      <c r="E75" s="85" t="s">
        <v>173</v>
      </c>
      <c r="F75" s="102" t="s">
        <v>47</v>
      </c>
      <c r="G75" s="85" t="s">
        <v>174</v>
      </c>
      <c r="H75" s="98">
        <v>2.2686458333333336E-2</v>
      </c>
      <c r="I75" s="98">
        <f t="shared" si="2"/>
        <v>7.2313657407407448E-3</v>
      </c>
      <c r="J75" s="86">
        <f t="shared" si="3"/>
        <v>27.551020408163264</v>
      </c>
      <c r="K75" s="85"/>
      <c r="L75" s="87"/>
    </row>
    <row r="76" spans="1:12" ht="21.75" customHeight="1" x14ac:dyDescent="0.2">
      <c r="A76" s="88" t="s">
        <v>175</v>
      </c>
      <c r="B76" s="102">
        <v>55</v>
      </c>
      <c r="C76" s="102"/>
      <c r="D76" s="101" t="s">
        <v>176</v>
      </c>
      <c r="E76" s="85" t="s">
        <v>177</v>
      </c>
      <c r="F76" s="102" t="s">
        <v>48</v>
      </c>
      <c r="G76" s="85" t="s">
        <v>98</v>
      </c>
      <c r="H76" s="98"/>
      <c r="I76" s="98"/>
      <c r="J76" s="86"/>
      <c r="K76" s="85"/>
      <c r="L76" s="87"/>
    </row>
    <row r="77" spans="1:12" ht="21.75" customHeight="1" thickBot="1" x14ac:dyDescent="0.25">
      <c r="A77" s="89" t="s">
        <v>42</v>
      </c>
      <c r="B77" s="104">
        <v>51</v>
      </c>
      <c r="C77" s="104">
        <v>10083910943</v>
      </c>
      <c r="D77" s="103" t="s">
        <v>178</v>
      </c>
      <c r="E77" s="90" t="s">
        <v>179</v>
      </c>
      <c r="F77" s="104" t="s">
        <v>39</v>
      </c>
      <c r="G77" s="90" t="s">
        <v>70</v>
      </c>
      <c r="H77" s="99"/>
      <c r="I77" s="99"/>
      <c r="J77" s="91"/>
      <c r="K77" s="90"/>
      <c r="L77" s="92"/>
    </row>
    <row r="78" spans="1:12" ht="6" customHeight="1" thickTop="1" thickBot="1" x14ac:dyDescent="0.25">
      <c r="A78" s="83"/>
      <c r="B78" s="67"/>
      <c r="C78" s="67"/>
      <c r="D78" s="68"/>
      <c r="E78" s="69"/>
      <c r="F78" s="70"/>
      <c r="G78" s="71"/>
      <c r="H78" s="72"/>
      <c r="I78" s="73"/>
      <c r="J78" s="42"/>
      <c r="K78" s="74"/>
      <c r="L78" s="74"/>
    </row>
    <row r="79" spans="1:12" ht="15.75" thickTop="1" x14ac:dyDescent="0.2">
      <c r="A79" s="128" t="s">
        <v>5</v>
      </c>
      <c r="B79" s="121"/>
      <c r="C79" s="121"/>
      <c r="D79" s="121"/>
      <c r="E79" s="82"/>
      <c r="F79" s="82"/>
      <c r="G79" s="121" t="s">
        <v>6</v>
      </c>
      <c r="H79" s="121"/>
      <c r="I79" s="121"/>
      <c r="J79" s="121"/>
      <c r="K79" s="121"/>
      <c r="L79" s="122"/>
    </row>
    <row r="80" spans="1:12" x14ac:dyDescent="0.2">
      <c r="A80" s="15" t="s">
        <v>64</v>
      </c>
      <c r="B80" s="3"/>
      <c r="C80" s="43"/>
      <c r="D80" s="3"/>
      <c r="E80" s="52"/>
      <c r="F80" s="44"/>
      <c r="G80" s="45" t="s">
        <v>34</v>
      </c>
      <c r="H80" s="96">
        <v>9</v>
      </c>
      <c r="I80" s="63"/>
      <c r="J80" s="26"/>
      <c r="K80" s="93" t="s">
        <v>32</v>
      </c>
      <c r="L80" s="94">
        <f>COUNTIF(F23:F77,"ЗМС")</f>
        <v>0</v>
      </c>
    </row>
    <row r="81" spans="1:12" x14ac:dyDescent="0.2">
      <c r="A81" s="15" t="s">
        <v>65</v>
      </c>
      <c r="B81" s="3"/>
      <c r="C81" s="16"/>
      <c r="D81" s="3"/>
      <c r="E81" s="53"/>
      <c r="F81" s="47"/>
      <c r="G81" s="17" t="s">
        <v>27</v>
      </c>
      <c r="H81" s="95">
        <f>H82+H87</f>
        <v>55</v>
      </c>
      <c r="I81" s="64"/>
      <c r="J81" s="27"/>
      <c r="K81" s="93" t="s">
        <v>21</v>
      </c>
      <c r="L81" s="94">
        <f>COUNTIF(F23:F77,"МСМК")</f>
        <v>0</v>
      </c>
    </row>
    <row r="82" spans="1:12" x14ac:dyDescent="0.2">
      <c r="A82" s="15" t="s">
        <v>66</v>
      </c>
      <c r="B82" s="3"/>
      <c r="C82" s="19"/>
      <c r="D82" s="3"/>
      <c r="E82" s="53"/>
      <c r="F82" s="47"/>
      <c r="G82" s="17" t="s">
        <v>28</v>
      </c>
      <c r="H82" s="95">
        <f>H83+H84+H86</f>
        <v>54</v>
      </c>
      <c r="I82" s="64"/>
      <c r="J82" s="27"/>
      <c r="K82" s="93" t="s">
        <v>24</v>
      </c>
      <c r="L82" s="94">
        <f>COUNTIF(F23:F77,"МС")</f>
        <v>0</v>
      </c>
    </row>
    <row r="83" spans="1:12" x14ac:dyDescent="0.2">
      <c r="A83" s="15" t="s">
        <v>67</v>
      </c>
      <c r="B83" s="3"/>
      <c r="C83" s="19"/>
      <c r="D83" s="3"/>
      <c r="E83" s="53"/>
      <c r="F83" s="47"/>
      <c r="G83" s="17" t="s">
        <v>29</v>
      </c>
      <c r="H83" s="95">
        <f>COUNT(A23:A77)</f>
        <v>53</v>
      </c>
      <c r="I83" s="64"/>
      <c r="J83" s="27"/>
      <c r="K83" s="93" t="s">
        <v>33</v>
      </c>
      <c r="L83" s="94">
        <f>COUNTIF(F23:F77,"КМС")</f>
        <v>11</v>
      </c>
    </row>
    <row r="84" spans="1:12" x14ac:dyDescent="0.2">
      <c r="A84" s="15"/>
      <c r="B84" s="3"/>
      <c r="C84" s="19"/>
      <c r="D84" s="3"/>
      <c r="E84" s="53"/>
      <c r="F84" s="47"/>
      <c r="G84" s="17" t="s">
        <v>30</v>
      </c>
      <c r="H84" s="95">
        <f>COUNTIF(A23:A77,"НФ")</f>
        <v>1</v>
      </c>
      <c r="I84" s="64"/>
      <c r="J84" s="27"/>
      <c r="K84" s="93" t="s">
        <v>39</v>
      </c>
      <c r="L84" s="94">
        <f>COUNTIF(F23:F77,"1 СР")</f>
        <v>12</v>
      </c>
    </row>
    <row r="85" spans="1:12" x14ac:dyDescent="0.2">
      <c r="A85" s="15"/>
      <c r="B85" s="3"/>
      <c r="C85" s="3"/>
      <c r="D85" s="97"/>
      <c r="G85" s="93" t="s">
        <v>41</v>
      </c>
      <c r="H85" s="96">
        <f>COUNTIF(A23:A77,"ЛИМ")</f>
        <v>0</v>
      </c>
      <c r="I85" s="64"/>
      <c r="J85" s="27"/>
      <c r="K85" s="24" t="s">
        <v>47</v>
      </c>
      <c r="L85" s="46">
        <f>COUNTIF(F23:F77,"2 СР")</f>
        <v>22</v>
      </c>
    </row>
    <row r="86" spans="1:12" x14ac:dyDescent="0.2">
      <c r="A86" s="15"/>
      <c r="B86" s="3"/>
      <c r="C86" s="3"/>
      <c r="D86" s="3"/>
      <c r="E86" s="53"/>
      <c r="F86" s="47"/>
      <c r="G86" s="17" t="s">
        <v>35</v>
      </c>
      <c r="H86" s="95">
        <f>COUNTIF(A23:A77,"ДСКВ")</f>
        <v>0</v>
      </c>
      <c r="I86" s="64"/>
      <c r="J86" s="27"/>
      <c r="K86" s="24" t="s">
        <v>48</v>
      </c>
      <c r="L86" s="94">
        <f>COUNTIF(F23:F77,"3 СР")</f>
        <v>7</v>
      </c>
    </row>
    <row r="87" spans="1:12" x14ac:dyDescent="0.2">
      <c r="A87" s="15"/>
      <c r="B87" s="3"/>
      <c r="C87" s="3"/>
      <c r="D87" s="3"/>
      <c r="E87" s="54"/>
      <c r="F87" s="48"/>
      <c r="G87" s="17" t="s">
        <v>31</v>
      </c>
      <c r="H87" s="95">
        <f>COUNTIF(A23:A77,"НС")</f>
        <v>1</v>
      </c>
      <c r="I87" s="65"/>
      <c r="J87" s="28"/>
      <c r="K87" s="24"/>
      <c r="L87" s="18"/>
    </row>
    <row r="88" spans="1:12" ht="9.75" customHeight="1" x14ac:dyDescent="0.2">
      <c r="A88" s="15"/>
      <c r="B88" s="5"/>
      <c r="C88" s="5"/>
      <c r="D88" s="3"/>
      <c r="E88" s="32"/>
      <c r="L88" s="6"/>
    </row>
    <row r="89" spans="1:12" ht="15.75" x14ac:dyDescent="0.2">
      <c r="A89" s="123" t="s">
        <v>3</v>
      </c>
      <c r="B89" s="124"/>
      <c r="C89" s="124"/>
      <c r="D89" s="124"/>
      <c r="E89" s="124"/>
      <c r="F89" s="25"/>
      <c r="G89" s="124" t="s">
        <v>12</v>
      </c>
      <c r="H89" s="124"/>
      <c r="I89" s="124" t="s">
        <v>4</v>
      </c>
      <c r="J89" s="124"/>
      <c r="K89" s="124"/>
      <c r="L89" s="125"/>
    </row>
    <row r="90" spans="1:12" x14ac:dyDescent="0.2">
      <c r="A90" s="115"/>
      <c r="B90" s="116"/>
      <c r="C90" s="116"/>
      <c r="D90" s="116"/>
      <c r="E90" s="116"/>
      <c r="F90" s="117"/>
      <c r="G90" s="117"/>
      <c r="H90" s="117"/>
      <c r="I90" s="117"/>
      <c r="J90" s="117"/>
      <c r="K90" s="117"/>
      <c r="L90" s="118"/>
    </row>
    <row r="91" spans="1:12" x14ac:dyDescent="0.2">
      <c r="A91" s="79"/>
      <c r="B91" s="78"/>
      <c r="C91" s="78"/>
      <c r="D91" s="78"/>
      <c r="E91" s="55"/>
      <c r="F91" s="78"/>
      <c r="G91" s="78"/>
      <c r="I91" s="58"/>
      <c r="J91" s="78"/>
      <c r="K91" s="78"/>
      <c r="L91" s="80"/>
    </row>
    <row r="92" spans="1:12" x14ac:dyDescent="0.2">
      <c r="A92" s="79"/>
      <c r="B92" s="78"/>
      <c r="C92" s="78"/>
      <c r="D92" s="78"/>
      <c r="E92" s="55"/>
      <c r="F92" s="78"/>
      <c r="G92" s="78"/>
      <c r="I92" s="58"/>
      <c r="J92" s="78"/>
      <c r="K92" s="78"/>
      <c r="L92" s="80"/>
    </row>
    <row r="93" spans="1:12" x14ac:dyDescent="0.2">
      <c r="A93" s="79"/>
      <c r="B93" s="78"/>
      <c r="C93" s="78"/>
      <c r="D93" s="78"/>
      <c r="E93" s="55"/>
      <c r="F93" s="78"/>
      <c r="G93" s="78"/>
      <c r="I93" s="58"/>
      <c r="J93" s="78"/>
      <c r="K93" s="78"/>
      <c r="L93" s="80"/>
    </row>
    <row r="94" spans="1:12" x14ac:dyDescent="0.2">
      <c r="A94" s="79"/>
      <c r="B94" s="78"/>
      <c r="C94" s="78"/>
      <c r="D94" s="78"/>
      <c r="E94" s="55"/>
      <c r="F94" s="78"/>
      <c r="G94" s="78"/>
      <c r="I94" s="58"/>
      <c r="J94" s="78"/>
      <c r="K94" s="78"/>
      <c r="L94" s="80"/>
    </row>
    <row r="95" spans="1:12" ht="16.5" thickBot="1" x14ac:dyDescent="0.25">
      <c r="A95" s="106" t="s">
        <v>46</v>
      </c>
      <c r="B95" s="107"/>
      <c r="C95" s="107"/>
      <c r="D95" s="107"/>
      <c r="E95" s="107"/>
      <c r="F95" s="51"/>
      <c r="G95" s="107" t="str">
        <f>G17</f>
        <v>РОМАНЕНКО Ю. А. (1К, г. Орск)</v>
      </c>
      <c r="H95" s="107"/>
      <c r="I95" s="107" t="str">
        <f>G18</f>
        <v>КАРМАНОВ С. И. (1К, г. Гай)</v>
      </c>
      <c r="J95" s="107"/>
      <c r="K95" s="107"/>
      <c r="L95" s="108"/>
    </row>
    <row r="96" spans="1:12" ht="13.5" thickTop="1" x14ac:dyDescent="0.2"/>
  </sheetData>
  <sortState ref="B23:H30">
    <sortCondition ref="H23:H30"/>
  </sortState>
  <mergeCells count="41">
    <mergeCell ref="G21:G22"/>
    <mergeCell ref="A21:A22"/>
    <mergeCell ref="B21:B22"/>
    <mergeCell ref="C21:C22"/>
    <mergeCell ref="D21:D22"/>
    <mergeCell ref="E21:E22"/>
    <mergeCell ref="A1:L1"/>
    <mergeCell ref="A2:L2"/>
    <mergeCell ref="A3:L3"/>
    <mergeCell ref="A4:L4"/>
    <mergeCell ref="A6:L6"/>
    <mergeCell ref="A5:L5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H15:L15"/>
    <mergeCell ref="H16:L16"/>
    <mergeCell ref="H17:L17"/>
    <mergeCell ref="A15:G15"/>
    <mergeCell ref="A95:E95"/>
    <mergeCell ref="G95:H95"/>
    <mergeCell ref="I95:L95"/>
    <mergeCell ref="H21:H22"/>
    <mergeCell ref="I21:I22"/>
    <mergeCell ref="J21:J22"/>
    <mergeCell ref="K21:K22"/>
    <mergeCell ref="A90:E90"/>
    <mergeCell ref="F90:L90"/>
    <mergeCell ref="L21:L22"/>
    <mergeCell ref="G79:L79"/>
    <mergeCell ref="A89:E89"/>
    <mergeCell ref="G89:H89"/>
    <mergeCell ref="I89:L89"/>
    <mergeCell ref="F21:F22"/>
    <mergeCell ref="A79:D79"/>
  </mergeCells>
  <conditionalFormatting sqref="G86:G87 G83:G84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2021-07-14T09:03:36Z</dcterms:modified>
</cp:coreProperties>
</file>