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lookin/Downloads/08-07-2022_12-01-53/"/>
    </mc:Choice>
  </mc:AlternateContent>
  <xr:revisionPtr revIDLastSave="0" documentId="13_ncr:1_{B80332EC-18B3-DB44-BC54-A79176CA9C76}" xr6:coauthVersionLast="47" xr6:coauthVersionMax="47" xr10:uidLastSave="{00000000-0000-0000-0000-000000000000}"/>
  <bookViews>
    <workbookView xWindow="1800" yWindow="1120" windowWidth="32260" windowHeight="20160" xr2:uid="{00000000-000D-0000-FFFF-FFFF00000000}"/>
  </bookViews>
  <sheets>
    <sheet name="КРКЖ" sheetId="45" r:id="rId1"/>
  </sheets>
  <definedNames>
    <definedName name="_xlnm.Print_Area" localSheetId="0">КРКЖ!$A$1:$L$72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2" i="45" l="1"/>
  <c r="J72" i="45" l="1"/>
  <c r="G72" i="45"/>
  <c r="D72" i="45"/>
  <c r="L65" i="45"/>
  <c r="H65" i="45"/>
  <c r="L64" i="45"/>
  <c r="H64" i="45"/>
  <c r="L63" i="45"/>
  <c r="H63" i="45"/>
  <c r="L62" i="45"/>
  <c r="H62" i="45"/>
  <c r="H61" i="45" s="1"/>
  <c r="H60" i="45" s="1"/>
  <c r="L61" i="45"/>
  <c r="L60" i="45"/>
  <c r="L59" i="45"/>
  <c r="J24" i="45" l="1"/>
  <c r="J23" i="45"/>
  <c r="I25" i="45"/>
  <c r="I26" i="45"/>
  <c r="I27" i="45"/>
  <c r="I28" i="45"/>
  <c r="I29" i="45"/>
  <c r="I30" i="45"/>
  <c r="I31" i="45"/>
  <c r="I32" i="45"/>
  <c r="I33" i="45"/>
  <c r="I34" i="45"/>
  <c r="I35" i="45"/>
  <c r="I36" i="45"/>
  <c r="I37" i="45"/>
  <c r="I38" i="45"/>
  <c r="I39" i="45"/>
  <c r="I40" i="45"/>
  <c r="I41" i="45"/>
  <c r="I42" i="45"/>
  <c r="I43" i="45"/>
  <c r="I44" i="45"/>
  <c r="I45" i="45"/>
  <c r="I46" i="45"/>
  <c r="I47" i="45"/>
  <c r="I48" i="45"/>
  <c r="I49" i="45"/>
  <c r="I50" i="45"/>
  <c r="I51" i="45"/>
  <c r="I52" i="45"/>
  <c r="I53" i="45"/>
  <c r="I54" i="45"/>
  <c r="I24" i="45"/>
  <c r="I22" i="45"/>
  <c r="J55" i="45"/>
  <c r="J56" i="45"/>
  <c r="J54" i="45"/>
  <c r="J53" i="45"/>
  <c r="J52" i="45"/>
  <c r="J51" i="45"/>
  <c r="J50" i="45"/>
  <c r="J49" i="45"/>
  <c r="J48" i="45"/>
  <c r="J47" i="45"/>
  <c r="J46" i="45"/>
  <c r="J45" i="45"/>
  <c r="J44" i="45"/>
  <c r="J43" i="45"/>
  <c r="J42" i="45"/>
  <c r="J41" i="45"/>
  <c r="J40" i="45"/>
  <c r="J39" i="45"/>
  <c r="J38" i="45"/>
  <c r="J37" i="45"/>
  <c r="J36" i="45"/>
  <c r="J35" i="45"/>
  <c r="J34" i="45"/>
  <c r="J33" i="45"/>
  <c r="J32" i="45"/>
  <c r="J31" i="45"/>
  <c r="J30" i="45"/>
  <c r="J29" i="45"/>
  <c r="J28" i="45"/>
  <c r="J27" i="45"/>
  <c r="J26" i="45"/>
  <c r="J25" i="45"/>
</calcChain>
</file>

<file path=xl/sharedStrings.xml><?xml version="1.0" encoding="utf-8"?>
<sst xmlns="http://schemas.openxmlformats.org/spreadsheetml/2006/main" count="188" uniqueCount="112">
  <si>
    <t>МС</t>
  </si>
  <si>
    <t>КМС</t>
  </si>
  <si>
    <t>МИНИСТЕРСТВО ПО ФИЗИЧЕСКОЙ КУЛЬТУРЕ И СПОРТУ ЧЕЛЯБИНСКОЙ ОБЛАСТИ</t>
  </si>
  <si>
    <t>ФЕДЕРАЦИЯ ВЕЛОСИПЕДНОГО СПОРТА РОССИИ</t>
  </si>
  <si>
    <t>ФЕДЕРАЦИЯ ВЕЛОСИПЕДНОГО СПОРТА ЧЕЛЯБИНСКОЙ ОБЛАСТИ</t>
  </si>
  <si>
    <t>МИНИСТЕРСТВО СПОРТА РОССИЙСКОЙ ФЕДЕРАЦИИ</t>
  </si>
  <si>
    <t>АФАНАСЬЕВА Надежда</t>
  </si>
  <si>
    <t>ЖУКОВА Галина</t>
  </si>
  <si>
    <t>ХАЙРУЛЛИНА Эльвира</t>
  </si>
  <si>
    <t>МЕРГАСОВА Яна</t>
  </si>
  <si>
    <t>Москва</t>
  </si>
  <si>
    <t>САЙТАРОВА Татьяна</t>
  </si>
  <si>
    <t>МАКАШИНА Екатерина</t>
  </si>
  <si>
    <t>Санкт-Петербург</t>
  </si>
  <si>
    <t>КИРСАНОВА Виктория</t>
  </si>
  <si>
    <t>МИРОНОВА Диана</t>
  </si>
  <si>
    <t>ПОКЛОНСКАЯ Анастасия</t>
  </si>
  <si>
    <t>КУЗЬМИНА Арина</t>
  </si>
  <si>
    <t>ЛОБОВА Стелла</t>
  </si>
  <si>
    <t>РОМАНОВСКАЯ Елизавета</t>
  </si>
  <si>
    <t>Чувашская Республика</t>
  </si>
  <si>
    <t>Самарская область</t>
  </si>
  <si>
    <t>Удмуртская Республика</t>
  </si>
  <si>
    <t>ДЕМИДОВА Анна</t>
  </si>
  <si>
    <t>ПОПОВА Анна</t>
  </si>
  <si>
    <t>Московская область</t>
  </si>
  <si>
    <t>*</t>
  </si>
  <si>
    <t>МИРОЛЮБОВА Анна</t>
  </si>
  <si>
    <t>МСМК</t>
  </si>
  <si>
    <t>БУЛАТОВА Лилия</t>
  </si>
  <si>
    <t>по велосипедному спорту</t>
  </si>
  <si>
    <t>ИТОГОВЫЙ ПРОТОКОЛ</t>
  </si>
  <si>
    <t>ИНФОРМАЦИЯ О ЖЮРИ И ГСК СОРЕВНОВАНИЙ:</t>
  </si>
  <si>
    <t>ТЕХНИЧЕСКИЕ ДАННЫЕ ТРАССЫ:</t>
  </si>
  <si>
    <t>ТЕХНИЧЕСКИЙ ДЕЛЕГАТ ФВСР:</t>
  </si>
  <si>
    <t>ГЛАВНЫЙ СУДЬЯ:</t>
  </si>
  <si>
    <t>ГЛАВНЫЙ СЕКРЕТАРЬ:</t>
  </si>
  <si>
    <t>МЕСТО</t>
  </si>
  <si>
    <t>КОД UCI</t>
  </si>
  <si>
    <t>ТЕРРИТОРИАЛЬНАЯ ПРИНАДЛЕЖНОСТЬ</t>
  </si>
  <si>
    <t>ВЫПОЛНЕНИЕ НТУ ЕВСК</t>
  </si>
  <si>
    <t>ПРИМЕЧАНИЕ</t>
  </si>
  <si>
    <t>ПОГОДНЫЕ УСЛОВИЯ</t>
  </si>
  <si>
    <t>СТАТИСТИКА ГОНКИ</t>
  </si>
  <si>
    <t>ЗМС</t>
  </si>
  <si>
    <t>Заявлено</t>
  </si>
  <si>
    <t>Стартовало</t>
  </si>
  <si>
    <t>Финишировало</t>
  </si>
  <si>
    <t>Дисквалифицировано</t>
  </si>
  <si>
    <t>Н. стартовало</t>
  </si>
  <si>
    <t>ГЛАВНЫЙ СУДЬЯ</t>
  </si>
  <si>
    <t>ГЛАВНЫЙ СЕКРЕТАРЬ</t>
  </si>
  <si>
    <t>НАЗВАНИЕ ТРАССЫ / РЕГ. НОМЕР:</t>
  </si>
  <si>
    <t>МАКСИМАЛЬНЫЙ ПЕРЕПАД (HD):</t>
  </si>
  <si>
    <t>СУММА ПЕРЕПАДОВ (ТС):</t>
  </si>
  <si>
    <t>БОГДАНОВА Диана</t>
  </si>
  <si>
    <t>КАЛЯЛИНА Анастасия</t>
  </si>
  <si>
    <t>Свердловская область</t>
  </si>
  <si>
    <t>СУДЬЯ НА ФИНИШЕ:</t>
  </si>
  <si>
    <t>ЧЕМПИОНАТ РОССИИ</t>
  </si>
  <si>
    <t>ОНИПКО Полина</t>
  </si>
  <si>
    <t>УШАКОВА Александра</t>
  </si>
  <si>
    <t>СЕМЕНОВА Валерия</t>
  </si>
  <si>
    <t>КАРЛОВА Алина</t>
  </si>
  <si>
    <t>ГАЙБЕЛЬ Елизавета</t>
  </si>
  <si>
    <t>ИВАНОВА Анна</t>
  </si>
  <si>
    <t>ГОГОЛЕВА Елена</t>
  </si>
  <si>
    <t>Женщины</t>
  </si>
  <si>
    <t>Челябинская область</t>
  </si>
  <si>
    <t>СУДЬЯ НА ФИНИШЕ</t>
  </si>
  <si>
    <r>
      <t>ДАТА ПРОВЕДЕНИЯ:</t>
    </r>
    <r>
      <rPr>
        <sz val="9"/>
        <rFont val="Calibri"/>
        <family val="2"/>
        <charset val="204"/>
      </rPr>
      <t xml:space="preserve"> 27</t>
    </r>
    <r>
      <rPr>
        <sz val="9"/>
        <color indexed="8"/>
        <rFont val="Calibri"/>
        <family val="2"/>
        <charset val="204"/>
      </rPr>
      <t xml:space="preserve"> июня 2022 года</t>
    </r>
  </si>
  <si>
    <t>СТРИЖОВА Виктория</t>
  </si>
  <si>
    <t>МУРАКАЕВА Виктория</t>
  </si>
  <si>
    <t>ИЗМАЙЛОВА Виктория</t>
  </si>
  <si>
    <t>ПЕТРОВА Ксения</t>
  </si>
  <si>
    <t>ТАМОНОВА Анна</t>
  </si>
  <si>
    <t>СКРИПИНА Виктория</t>
  </si>
  <si>
    <t>МЕНЬКОВА Дарья</t>
  </si>
  <si>
    <t>СЕЛЬВАЧЕВА Варвара</t>
  </si>
  <si>
    <t>ПАНИНА Арина</t>
  </si>
  <si>
    <t>КАРАМЫШЕВА Софья</t>
  </si>
  <si>
    <t>БЕСЧАСТНОВ А.А. (ВК, г. Москва)</t>
  </si>
  <si>
    <t>1 СР</t>
  </si>
  <si>
    <t>Субъектов РФ</t>
  </si>
  <si>
    <t>Осадки: облачно</t>
  </si>
  <si>
    <t>Н. финишировало</t>
  </si>
  <si>
    <t>2 СР</t>
  </si>
  <si>
    <t>3 СР</t>
  </si>
  <si>
    <t>ТЕХНИЧЕСКИЙ ДЕЛЕГАТ</t>
  </si>
  <si>
    <t>НОМЕР</t>
  </si>
  <si>
    <t>ДАТА РОЖД.</t>
  </si>
  <si>
    <t>ФАМИЛИЯ, ИМЯ</t>
  </si>
  <si>
    <t>ОТСТАВАНИЕ</t>
  </si>
  <si>
    <t>СКОРОСТЬ км/ч</t>
  </si>
  <si>
    <t>0,7 км/1</t>
  </si>
  <si>
    <t xml:space="preserve">                      </t>
  </si>
  <si>
    <t>№ ВРВС: 0080131811Я</t>
  </si>
  <si>
    <t xml:space="preserve">             </t>
  </si>
  <si>
    <t>№ ЕКП 2022: 4761</t>
  </si>
  <si>
    <t>ДИСТАНЦИЯ: ДЛИНА КРУГА/КРУГОВ</t>
  </si>
  <si>
    <t xml:space="preserve">Ветер: </t>
  </si>
  <si>
    <t>Влажность: 77 %</t>
  </si>
  <si>
    <t>Температура: +9+11</t>
  </si>
  <si>
    <t>СТРЕЖНЕВА Д.А. (ВК, г. Челябинск )</t>
  </si>
  <si>
    <t>ИВАШИН И.Е. (ВК, г. Челябинск )</t>
  </si>
  <si>
    <r>
      <rPr>
        <b/>
        <sz val="8"/>
        <rFont val="Calibri"/>
        <family val="2"/>
        <charset val="204"/>
      </rPr>
      <t>ОКОНЧАНИЕ ГОНКИ:</t>
    </r>
    <r>
      <rPr>
        <sz val="8"/>
        <rFont val="Calibri"/>
        <family val="2"/>
        <charset val="204"/>
      </rPr>
      <t xml:space="preserve"> 16ч 00м</t>
    </r>
  </si>
  <si>
    <r>
      <t>МЕСТО ПРОВЕДЕНИЯ:</t>
    </r>
    <r>
      <rPr>
        <sz val="9"/>
        <rFont val="Calibri"/>
        <family val="2"/>
        <charset val="204"/>
      </rPr>
      <t xml:space="preserve"> г. Кыштым</t>
    </r>
  </si>
  <si>
    <t>НС</t>
  </si>
  <si>
    <t>маунтинбайк - кросс-кантри гонка с выбыванием</t>
  </si>
  <si>
    <t>РАЗРЯД, ЗВАНИЕ</t>
  </si>
  <si>
    <t>Результат в квалификации</t>
  </si>
  <si>
    <r>
      <rPr>
        <b/>
        <sz val="8"/>
        <rFont val="Calibri"/>
        <family val="2"/>
        <charset val="204"/>
      </rPr>
      <t>НАЧАЛО ГОНКИ:</t>
    </r>
    <r>
      <rPr>
        <sz val="8"/>
        <rFont val="Calibri"/>
        <family val="2"/>
        <charset val="204"/>
      </rPr>
      <t xml:space="preserve"> 10ч 00м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</si>
</sst>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7" formatCode="mm:ss.00"/>
  </numFmts>
  <fonts count="24">
    <font>
      <sz val="11"/>
      <color theme="1"/>
      <name val="Calibri"/>
      <family val="2"/>
      <charset val="204"/>
      <scheme val="minor"/>
    </font>
    <font>
      <sz val="9"/>
      <color indexed="8"/>
      <name val="Calibri"/>
      <family val="2"/>
      <charset val="204"/>
    </font>
    <font>
      <sz val="9"/>
      <name val="Calibri"/>
      <family val="2"/>
      <charset val="204"/>
    </font>
    <font>
      <sz val="10"/>
      <color indexed="8"/>
      <name val="Arial"/>
      <family val="2"/>
      <charset val="204"/>
    </font>
    <font>
      <b/>
      <sz val="8"/>
      <name val="Calibri"/>
      <family val="2"/>
      <charset val="204"/>
    </font>
    <font>
      <sz val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</borders>
  <cellStyleXfs count="6">
    <xf numFmtId="0" fontId="0" fillId="0" borderId="0"/>
    <xf numFmtId="0" fontId="7" fillId="0" borderId="0"/>
    <xf numFmtId="0" fontId="6" fillId="0" borderId="0"/>
    <xf numFmtId="0" fontId="9" fillId="0" borderId="0"/>
    <xf numFmtId="0" fontId="10" fillId="0" borderId="0"/>
    <xf numFmtId="0" fontId="3" fillId="0" borderId="0"/>
  </cellStyleXfs>
  <cellXfs count="145">
    <xf numFmtId="0" fontId="0" fillId="0" borderId="0" xfId="0"/>
    <xf numFmtId="0" fontId="13" fillId="0" borderId="0" xfId="0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17" fillId="0" borderId="3" xfId="0" applyFont="1" applyFill="1" applyBorder="1" applyAlignment="1">
      <alignment vertical="center"/>
    </xf>
    <xf numFmtId="0" fontId="17" fillId="0" borderId="4" xfId="0" applyFont="1" applyFill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2" fillId="0" borderId="4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10" xfId="0" applyFont="1" applyBorder="1" applyAlignment="1">
      <alignment horizontal="right" vertical="center"/>
    </xf>
    <xf numFmtId="0" fontId="14" fillId="0" borderId="8" xfId="0" applyFont="1" applyBorder="1" applyAlignment="1">
      <alignment horizontal="center"/>
    </xf>
    <xf numFmtId="14" fontId="14" fillId="0" borderId="8" xfId="0" applyNumberFormat="1" applyFont="1" applyBorder="1" applyAlignment="1"/>
    <xf numFmtId="14" fontId="14" fillId="0" borderId="8" xfId="0" applyNumberFormat="1" applyFont="1" applyBorder="1" applyAlignment="1">
      <alignment horizontal="center"/>
    </xf>
    <xf numFmtId="0" fontId="14" fillId="0" borderId="8" xfId="0" applyNumberFormat="1" applyFont="1" applyBorder="1" applyAlignment="1">
      <alignment horizontal="center"/>
    </xf>
    <xf numFmtId="164" fontId="14" fillId="0" borderId="8" xfId="0" applyNumberFormat="1" applyFont="1" applyBorder="1" applyAlignment="1">
      <alignment horizontal="center"/>
    </xf>
    <xf numFmtId="167" fontId="14" fillId="0" borderId="8" xfId="0" applyNumberFormat="1" applyFont="1" applyBorder="1" applyAlignment="1">
      <alignment horizontal="center"/>
    </xf>
    <xf numFmtId="0" fontId="17" fillId="0" borderId="13" xfId="0" applyFont="1" applyFill="1" applyBorder="1" applyAlignment="1">
      <alignment vertical="center"/>
    </xf>
    <xf numFmtId="0" fontId="20" fillId="2" borderId="14" xfId="5" applyFont="1" applyFill="1" applyBorder="1" applyAlignment="1">
      <alignment horizontal="center" vertical="center" wrapText="1"/>
    </xf>
    <xf numFmtId="0" fontId="20" fillId="2" borderId="15" xfId="5" applyFont="1" applyFill="1" applyBorder="1" applyAlignment="1">
      <alignment horizontal="center" vertical="center" wrapText="1"/>
    </xf>
    <xf numFmtId="0" fontId="20" fillId="2" borderId="16" xfId="5" applyFont="1" applyFill="1" applyBorder="1" applyAlignment="1">
      <alignment horizontal="center" vertical="center" wrapText="1"/>
    </xf>
    <xf numFmtId="14" fontId="20" fillId="2" borderId="15" xfId="5" applyNumberFormat="1" applyFont="1" applyFill="1" applyBorder="1" applyAlignment="1">
      <alignment horizontal="center" vertical="center" wrapText="1"/>
    </xf>
    <xf numFmtId="2" fontId="20" fillId="2" borderId="15" xfId="5" applyNumberFormat="1" applyFont="1" applyFill="1" applyBorder="1" applyAlignment="1">
      <alignment horizontal="center" vertical="center" wrapText="1"/>
    </xf>
    <xf numFmtId="0" fontId="20" fillId="2" borderId="15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vertical="center"/>
    </xf>
    <xf numFmtId="0" fontId="17" fillId="0" borderId="10" xfId="0" applyFont="1" applyFill="1" applyBorder="1" applyAlignment="1">
      <alignment vertical="center"/>
    </xf>
    <xf numFmtId="0" fontId="18" fillId="0" borderId="5" xfId="0" applyFont="1" applyFill="1" applyBorder="1" applyAlignment="1">
      <alignment vertical="center"/>
    </xf>
    <xf numFmtId="0" fontId="18" fillId="0" borderId="18" xfId="0" applyFont="1" applyFill="1" applyBorder="1" applyAlignment="1">
      <alignment vertical="center"/>
    </xf>
    <xf numFmtId="0" fontId="18" fillId="0" borderId="19" xfId="0" applyFont="1" applyFill="1" applyBorder="1" applyAlignment="1">
      <alignment vertical="center"/>
    </xf>
    <xf numFmtId="1" fontId="17" fillId="0" borderId="3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1" fillId="0" borderId="3" xfId="0" applyFont="1" applyBorder="1"/>
    <xf numFmtId="0" fontId="17" fillId="0" borderId="2" xfId="0" applyFont="1" applyFill="1" applyBorder="1" applyAlignment="1">
      <alignment vertical="center"/>
    </xf>
    <xf numFmtId="0" fontId="12" fillId="0" borderId="2" xfId="0" applyFont="1" applyFill="1" applyBorder="1" applyAlignment="1">
      <alignment horizontal="right" vertical="center"/>
    </xf>
    <xf numFmtId="0" fontId="11" fillId="0" borderId="13" xfId="0" applyFont="1" applyBorder="1"/>
    <xf numFmtId="0" fontId="12" fillId="0" borderId="20" xfId="0" applyFont="1" applyFill="1" applyBorder="1" applyAlignment="1">
      <alignment horizontal="right" vertical="center"/>
    </xf>
    <xf numFmtId="0" fontId="0" fillId="0" borderId="4" xfId="0" applyFont="1" applyBorder="1"/>
    <xf numFmtId="0" fontId="0" fillId="0" borderId="8" xfId="0" applyFont="1" applyBorder="1"/>
    <xf numFmtId="0" fontId="12" fillId="0" borderId="8" xfId="0" applyFont="1" applyBorder="1" applyAlignment="1">
      <alignment horizontal="left" vertical="center"/>
    </xf>
    <xf numFmtId="0" fontId="11" fillId="0" borderId="21" xfId="0" applyFont="1" applyBorder="1" applyAlignment="1">
      <alignment horizontal="right"/>
    </xf>
    <xf numFmtId="0" fontId="17" fillId="0" borderId="22" xfId="0" applyFont="1" applyFill="1" applyBorder="1" applyAlignment="1">
      <alignment horizontal="left" vertical="center"/>
    </xf>
    <xf numFmtId="0" fontId="12" fillId="0" borderId="22" xfId="0" applyFont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2" fontId="12" fillId="0" borderId="0" xfId="0" applyNumberFormat="1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9" fillId="0" borderId="23" xfId="0" applyFont="1" applyBorder="1" applyAlignment="1">
      <alignment vertical="center"/>
    </xf>
    <xf numFmtId="0" fontId="19" fillId="0" borderId="3" xfId="0" applyFont="1" applyFill="1" applyBorder="1" applyAlignment="1">
      <alignment vertical="center"/>
    </xf>
    <xf numFmtId="49" fontId="19" fillId="0" borderId="3" xfId="0" applyNumberFormat="1" applyFont="1" applyFill="1" applyBorder="1" applyAlignment="1">
      <alignment horizontal="left" vertical="center"/>
    </xf>
    <xf numFmtId="0" fontId="19" fillId="0" borderId="2" xfId="0" applyFont="1" applyFill="1" applyBorder="1" applyAlignment="1">
      <alignment vertical="center"/>
    </xf>
    <xf numFmtId="0" fontId="19" fillId="0" borderId="18" xfId="0" applyFont="1" applyFill="1" applyBorder="1" applyAlignment="1">
      <alignment vertical="center"/>
    </xf>
    <xf numFmtId="0" fontId="19" fillId="0" borderId="24" xfId="0" applyFont="1" applyFill="1" applyBorder="1" applyAlignment="1">
      <alignment vertical="center"/>
    </xf>
    <xf numFmtId="49" fontId="19" fillId="0" borderId="5" xfId="0" applyNumberFormat="1" applyFont="1" applyBorder="1" applyAlignment="1">
      <alignment horizontal="left" vertical="center"/>
    </xf>
    <xf numFmtId="0" fontId="19" fillId="0" borderId="2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49" fontId="19" fillId="0" borderId="5" xfId="0" applyNumberFormat="1" applyFont="1" applyBorder="1" applyAlignment="1">
      <alignment vertical="center"/>
    </xf>
    <xf numFmtId="0" fontId="19" fillId="0" borderId="17" xfId="0" applyNumberFormat="1" applyFont="1" applyBorder="1" applyAlignment="1">
      <alignment horizontal="left" vertical="center"/>
    </xf>
    <xf numFmtId="0" fontId="19" fillId="0" borderId="3" xfId="0" applyFont="1" applyBorder="1" applyAlignment="1">
      <alignment vertical="center"/>
    </xf>
    <xf numFmtId="9" fontId="19" fillId="0" borderId="3" xfId="0" applyNumberFormat="1" applyFont="1" applyBorder="1" applyAlignment="1">
      <alignment horizontal="left" vertical="center"/>
    </xf>
    <xf numFmtId="0" fontId="19" fillId="0" borderId="2" xfId="0" applyFont="1" applyBorder="1" applyAlignment="1">
      <alignment vertical="center"/>
    </xf>
    <xf numFmtId="0" fontId="19" fillId="0" borderId="6" xfId="0" applyFont="1" applyBorder="1" applyAlignment="1">
      <alignment vertical="center"/>
    </xf>
    <xf numFmtId="0" fontId="19" fillId="0" borderId="25" xfId="0" applyFont="1" applyBorder="1" applyAlignment="1">
      <alignment vertical="center"/>
    </xf>
    <xf numFmtId="0" fontId="19" fillId="0" borderId="3" xfId="0" applyFont="1" applyBorder="1" applyAlignment="1">
      <alignment horizontal="left" vertical="center"/>
    </xf>
    <xf numFmtId="2" fontId="19" fillId="0" borderId="5" xfId="0" applyNumberFormat="1" applyFont="1" applyBorder="1" applyAlignment="1">
      <alignment vertical="center"/>
    </xf>
    <xf numFmtId="0" fontId="19" fillId="0" borderId="7" xfId="0" applyFont="1" applyBorder="1" applyAlignment="1">
      <alignment vertical="center"/>
    </xf>
    <xf numFmtId="0" fontId="19" fillId="0" borderId="9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19" fillId="0" borderId="8" xfId="0" applyFont="1" applyBorder="1" applyAlignment="1">
      <alignment vertical="center"/>
    </xf>
    <xf numFmtId="0" fontId="13" fillId="0" borderId="8" xfId="0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right" vertical="center"/>
    </xf>
    <xf numFmtId="0" fontId="20" fillId="0" borderId="23" xfId="0" applyFont="1" applyFill="1" applyBorder="1" applyAlignment="1">
      <alignment vertical="center"/>
    </xf>
    <xf numFmtId="0" fontId="20" fillId="0" borderId="28" xfId="0" applyFont="1" applyFill="1" applyBorder="1" applyAlignment="1">
      <alignment vertical="center"/>
    </xf>
    <xf numFmtId="2" fontId="12" fillId="0" borderId="29" xfId="0" applyNumberFormat="1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14" fontId="11" fillId="0" borderId="1" xfId="0" applyNumberFormat="1" applyFont="1" applyBorder="1" applyAlignment="1">
      <alignment vertical="center"/>
    </xf>
    <xf numFmtId="0" fontId="11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167" fontId="11" fillId="0" borderId="1" xfId="0" applyNumberFormat="1" applyFont="1" applyBorder="1" applyAlignment="1">
      <alignment horizontal="center" vertical="center"/>
    </xf>
    <xf numFmtId="0" fontId="11" fillId="0" borderId="5" xfId="0" applyNumberFormat="1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14" fontId="11" fillId="0" borderId="29" xfId="0" applyNumberFormat="1" applyFont="1" applyBorder="1" applyAlignment="1">
      <alignment vertical="center"/>
    </xf>
    <xf numFmtId="0" fontId="11" fillId="0" borderId="29" xfId="0" applyNumberFormat="1" applyFont="1" applyBorder="1" applyAlignment="1">
      <alignment horizontal="center" vertical="center"/>
    </xf>
    <xf numFmtId="164" fontId="11" fillId="0" borderId="29" xfId="0" applyNumberFormat="1" applyFont="1" applyBorder="1" applyAlignment="1">
      <alignment horizontal="center" vertical="center"/>
    </xf>
    <xf numFmtId="167" fontId="11" fillId="0" borderId="29" xfId="0" applyNumberFormat="1" applyFont="1" applyBorder="1" applyAlignment="1">
      <alignment horizontal="center" vertical="center"/>
    </xf>
    <xf numFmtId="0" fontId="11" fillId="0" borderId="19" xfId="0" applyNumberFormat="1" applyFont="1" applyBorder="1" applyAlignment="1">
      <alignment horizontal="center" vertical="center"/>
    </xf>
    <xf numFmtId="14" fontId="11" fillId="0" borderId="1" xfId="0" applyNumberFormat="1" applyFont="1" applyBorder="1" applyAlignment="1">
      <alignment horizontal="center" vertical="center"/>
    </xf>
    <xf numFmtId="14" fontId="11" fillId="0" borderId="29" xfId="0" applyNumberFormat="1" applyFont="1" applyBorder="1" applyAlignment="1">
      <alignment horizontal="center" vertical="center"/>
    </xf>
    <xf numFmtId="167" fontId="12" fillId="0" borderId="1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5" fillId="2" borderId="26" xfId="0" applyFont="1" applyFill="1" applyBorder="1" applyAlignment="1">
      <alignment vertical="center"/>
    </xf>
    <xf numFmtId="0" fontId="14" fillId="0" borderId="0" xfId="0" applyNumberFormat="1" applyFont="1" applyBorder="1" applyAlignment="1">
      <alignment horizontal="center"/>
    </xf>
    <xf numFmtId="0" fontId="0" fillId="2" borderId="26" xfId="0" applyFont="1" applyFill="1" applyBorder="1"/>
    <xf numFmtId="0" fontId="5" fillId="0" borderId="4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top"/>
    </xf>
    <xf numFmtId="0" fontId="21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22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15" fillId="2" borderId="36" xfId="0" applyFont="1" applyFill="1" applyBorder="1" applyAlignment="1">
      <alignment horizontal="center" vertical="center"/>
    </xf>
    <xf numFmtId="0" fontId="15" fillId="2" borderId="26" xfId="0" applyFont="1" applyFill="1" applyBorder="1" applyAlignment="1">
      <alignment horizontal="center" vertical="center"/>
    </xf>
    <xf numFmtId="0" fontId="15" fillId="2" borderId="37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7" fillId="2" borderId="3" xfId="0" applyFont="1" applyFill="1" applyBorder="1" applyAlignment="1">
      <alignment horizontal="center" vertical="center"/>
    </xf>
    <xf numFmtId="0" fontId="17" fillId="2" borderId="17" xfId="0" applyFont="1" applyFill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21" fillId="0" borderId="41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21" fillId="0" borderId="43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0" fillId="0" borderId="35" xfId="0" applyFont="1" applyBorder="1" applyAlignment="1">
      <alignment horizontal="left" vertical="top"/>
    </xf>
    <xf numFmtId="0" fontId="20" fillId="0" borderId="4" xfId="0" applyFont="1" applyBorder="1" applyAlignment="1">
      <alignment horizontal="left" vertical="top"/>
    </xf>
    <xf numFmtId="0" fontId="20" fillId="0" borderId="34" xfId="0" applyFont="1" applyBorder="1" applyAlignment="1">
      <alignment horizontal="left" vertical="top"/>
    </xf>
    <xf numFmtId="0" fontId="20" fillId="0" borderId="8" xfId="0" applyFont="1" applyBorder="1" applyAlignment="1">
      <alignment horizontal="left" vertical="top"/>
    </xf>
    <xf numFmtId="0" fontId="17" fillId="2" borderId="35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7" fillId="2" borderId="24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</cellXfs>
  <cellStyles count="6">
    <cellStyle name="Обычный" xfId="0" builtinId="0"/>
    <cellStyle name="Обычный 2" xfId="1" xr:uid="{00000000-0005-0000-0000-000001000000}"/>
    <cellStyle name="Обычный 2 2 2" xfId="2" xr:uid="{00000000-0005-0000-0000-000002000000}"/>
    <cellStyle name="Обычный 2 4" xfId="3" xr:uid="{00000000-0005-0000-0000-000003000000}"/>
    <cellStyle name="Обычный 5" xfId="4" xr:uid="{00000000-0005-0000-0000-000004000000}"/>
    <cellStyle name="Обычный_Стартовый протокол Смирнов_20101106_Results" xfId="5" xr:uid="{00000000-0005-0000-0000-000007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57150</xdr:rowOff>
    </xdr:from>
    <xdr:to>
      <xdr:col>1</xdr:col>
      <xdr:colOff>171450</xdr:colOff>
      <xdr:row>2</xdr:row>
      <xdr:rowOff>180975</xdr:rowOff>
    </xdr:to>
    <xdr:pic>
      <xdr:nvPicPr>
        <xdr:cNvPr id="47123" name="Picture 2" descr="Министерство спорта Российской Федерации">
          <a:extLst>
            <a:ext uri="{FF2B5EF4-FFF2-40B4-BE49-F238E27FC236}">
              <a16:creationId xmlns:a16="http://schemas.microsoft.com/office/drawing/2014/main" id="{00000000-0008-0000-1300-000013B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57150"/>
          <a:ext cx="5334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685800</xdr:colOff>
      <xdr:row>0</xdr:row>
      <xdr:rowOff>76200</xdr:rowOff>
    </xdr:from>
    <xdr:to>
      <xdr:col>11</xdr:col>
      <xdr:colOff>714375</xdr:colOff>
      <xdr:row>2</xdr:row>
      <xdr:rowOff>200025</xdr:rowOff>
    </xdr:to>
    <xdr:pic>
      <xdr:nvPicPr>
        <xdr:cNvPr id="47124" name="Рисунок 2" descr="logo-fvsr-ru2014.png">
          <a:extLst>
            <a:ext uri="{FF2B5EF4-FFF2-40B4-BE49-F238E27FC236}">
              <a16:creationId xmlns:a16="http://schemas.microsoft.com/office/drawing/2014/main" id="{00000000-0008-0000-1300-000014B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24925" y="76200"/>
          <a:ext cx="8572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L73"/>
  <sheetViews>
    <sheetView tabSelected="1" view="pageBreakPreview" topLeftCell="A5" zoomScale="194" zoomScaleNormal="93" zoomScaleSheetLayoutView="80" workbookViewId="0">
      <selection activeCell="G61" sqref="G61"/>
    </sheetView>
  </sheetViews>
  <sheetFormatPr baseColWidth="10" defaultColWidth="8.83203125" defaultRowHeight="15"/>
  <cols>
    <col min="1" max="1" width="7.1640625" style="4" customWidth="1"/>
    <col min="2" max="2" width="7.83203125" style="3" customWidth="1"/>
    <col min="3" max="3" width="12.83203125" style="1" customWidth="1"/>
    <col min="4" max="4" width="21.33203125" style="5" customWidth="1"/>
    <col min="5" max="5" width="10.6640625" style="9" customWidth="1"/>
    <col min="6" max="6" width="8" style="5" customWidth="1"/>
    <col min="7" max="7" width="22.5" style="4" customWidth="1"/>
    <col min="8" max="8" width="13.83203125" style="5" customWidth="1"/>
    <col min="9" max="9" width="11.5" style="5" customWidth="1"/>
    <col min="10" max="10" width="9.33203125" style="5" customWidth="1"/>
    <col min="11" max="11" width="12.5" style="5" customWidth="1"/>
    <col min="12" max="12" width="13" style="5" customWidth="1"/>
    <col min="13" max="16384" width="8.83203125" style="5"/>
  </cols>
  <sheetData>
    <row r="1" spans="1:12" ht="18" customHeight="1">
      <c r="A1" s="108" t="s">
        <v>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</row>
    <row r="2" spans="1:12" ht="18" customHeight="1">
      <c r="A2" s="108" t="s">
        <v>2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1:12" ht="18" customHeight="1">
      <c r="A3" s="108" t="s">
        <v>3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</row>
    <row r="4" spans="1:12" ht="18" customHeight="1">
      <c r="A4" s="108" t="s">
        <v>4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</row>
    <row r="5" spans="1:12" ht="8.25" customHeight="1">
      <c r="A5" s="110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</row>
    <row r="6" spans="1:12" ht="19.5" customHeight="1">
      <c r="A6" s="109" t="s">
        <v>59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</row>
    <row r="7" spans="1:12" ht="13.5" customHeight="1">
      <c r="A7" s="107" t="s">
        <v>30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</row>
    <row r="8" spans="1:12" ht="6.75" customHeight="1" thickBot="1">
      <c r="A8" s="109"/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</row>
    <row r="9" spans="1:12" ht="12.75" customHeight="1" thickTop="1">
      <c r="A9" s="118" t="s">
        <v>31</v>
      </c>
      <c r="B9" s="119"/>
      <c r="C9" s="119"/>
      <c r="D9" s="119"/>
      <c r="E9" s="119"/>
      <c r="F9" s="119"/>
      <c r="G9" s="119"/>
      <c r="H9" s="119"/>
      <c r="I9" s="119"/>
      <c r="J9" s="119"/>
      <c r="K9" s="120"/>
      <c r="L9" s="121"/>
    </row>
    <row r="10" spans="1:12" ht="12.75" customHeight="1">
      <c r="A10" s="122" t="s">
        <v>108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4"/>
      <c r="L10" s="125"/>
    </row>
    <row r="11" spans="1:12" ht="12.75" customHeight="1">
      <c r="A11" s="122" t="s">
        <v>67</v>
      </c>
      <c r="B11" s="123"/>
      <c r="C11" s="123"/>
      <c r="D11" s="123"/>
      <c r="E11" s="123"/>
      <c r="F11" s="123"/>
      <c r="G11" s="123"/>
      <c r="H11" s="123"/>
      <c r="I11" s="123"/>
      <c r="J11" s="123"/>
      <c r="K11" s="124"/>
      <c r="L11" s="125"/>
    </row>
    <row r="12" spans="1:12" ht="9" customHeight="1">
      <c r="A12" s="126"/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8"/>
    </row>
    <row r="13" spans="1:12" ht="12" customHeight="1">
      <c r="A13" s="129" t="s">
        <v>106</v>
      </c>
      <c r="B13" s="130"/>
      <c r="C13" s="130"/>
      <c r="D13" s="130"/>
      <c r="E13" s="130"/>
      <c r="F13" s="40"/>
      <c r="G13" s="105" t="s">
        <v>111</v>
      </c>
      <c r="H13" s="11" t="s">
        <v>95</v>
      </c>
      <c r="I13" s="11"/>
      <c r="J13" s="11"/>
      <c r="K13" s="11"/>
      <c r="L13" s="14" t="s">
        <v>96</v>
      </c>
    </row>
    <row r="14" spans="1:12" ht="12" customHeight="1">
      <c r="A14" s="131" t="s">
        <v>70</v>
      </c>
      <c r="B14" s="132"/>
      <c r="C14" s="132"/>
      <c r="D14" s="132"/>
      <c r="E14" s="132"/>
      <c r="F14" s="41"/>
      <c r="G14" s="106" t="s">
        <v>105</v>
      </c>
      <c r="H14" s="8" t="s">
        <v>97</v>
      </c>
      <c r="I14" s="8"/>
      <c r="J14" s="8"/>
      <c r="K14" s="42"/>
      <c r="L14" s="43" t="s">
        <v>98</v>
      </c>
    </row>
    <row r="15" spans="1:12" ht="14.25" customHeight="1">
      <c r="A15" s="133" t="s">
        <v>32</v>
      </c>
      <c r="B15" s="134"/>
      <c r="C15" s="134"/>
      <c r="D15" s="134"/>
      <c r="E15" s="134"/>
      <c r="F15" s="134"/>
      <c r="G15" s="135"/>
      <c r="H15" s="136" t="s">
        <v>33</v>
      </c>
      <c r="I15" s="116"/>
      <c r="J15" s="116"/>
      <c r="K15" s="116"/>
      <c r="L15" s="117"/>
    </row>
    <row r="16" spans="1:12" s="2" customFormat="1" ht="13.5" customHeight="1">
      <c r="A16" s="77" t="s">
        <v>34</v>
      </c>
      <c r="B16" s="10"/>
      <c r="C16" s="33"/>
      <c r="D16" s="6"/>
      <c r="E16" s="34"/>
      <c r="F16" s="35"/>
      <c r="G16" s="36"/>
      <c r="H16" s="30" t="s">
        <v>52</v>
      </c>
      <c r="I16" s="6"/>
      <c r="J16" s="6"/>
      <c r="K16" s="6"/>
      <c r="L16" s="28"/>
    </row>
    <row r="17" spans="1:12" s="2" customFormat="1" ht="13.5" customHeight="1">
      <c r="A17" s="77" t="s">
        <v>35</v>
      </c>
      <c r="B17" s="6"/>
      <c r="C17" s="6"/>
      <c r="D17" s="6"/>
      <c r="E17" s="35"/>
      <c r="F17" s="35"/>
      <c r="G17" s="37" t="s">
        <v>81</v>
      </c>
      <c r="H17" s="30" t="s">
        <v>53</v>
      </c>
      <c r="I17" s="6"/>
      <c r="J17" s="6"/>
      <c r="K17" s="6"/>
      <c r="L17" s="28"/>
    </row>
    <row r="18" spans="1:12" s="2" customFormat="1" ht="13.5" customHeight="1">
      <c r="A18" s="77" t="s">
        <v>36</v>
      </c>
      <c r="B18" s="6"/>
      <c r="C18" s="6"/>
      <c r="D18" s="6"/>
      <c r="E18" s="35"/>
      <c r="F18" s="35"/>
      <c r="G18" s="37" t="s">
        <v>103</v>
      </c>
      <c r="H18" s="31" t="s">
        <v>54</v>
      </c>
      <c r="I18" s="7"/>
      <c r="J18" s="6"/>
      <c r="K18" s="7"/>
      <c r="L18" s="29"/>
    </row>
    <row r="19" spans="1:12" s="2" customFormat="1" ht="13.5" customHeight="1" thickBot="1">
      <c r="A19" s="78" t="s">
        <v>58</v>
      </c>
      <c r="B19" s="21"/>
      <c r="C19" s="21"/>
      <c r="D19" s="21"/>
      <c r="E19" s="38"/>
      <c r="F19" s="38"/>
      <c r="G19" s="39" t="s">
        <v>104</v>
      </c>
      <c r="H19" s="32" t="s">
        <v>99</v>
      </c>
      <c r="I19" s="21"/>
      <c r="J19" s="38"/>
      <c r="K19" s="75">
        <v>0.7</v>
      </c>
      <c r="L19" s="76" t="s">
        <v>94</v>
      </c>
    </row>
    <row r="20" spans="1:12" ht="7.5" customHeight="1" thickTop="1" thickBot="1">
      <c r="A20" s="44"/>
      <c r="B20" s="44"/>
      <c r="C20" s="44"/>
      <c r="D20" s="44"/>
      <c r="E20" s="45"/>
      <c r="F20" s="44"/>
      <c r="G20" s="46"/>
      <c r="H20" s="44"/>
      <c r="I20" s="44"/>
      <c r="J20" s="44"/>
      <c r="K20" s="44"/>
      <c r="L20" s="44"/>
    </row>
    <row r="21" spans="1:12" s="1" customFormat="1" ht="32.25" customHeight="1" thickTop="1">
      <c r="A21" s="22" t="s">
        <v>37</v>
      </c>
      <c r="B21" s="23" t="s">
        <v>89</v>
      </c>
      <c r="C21" s="23" t="s">
        <v>38</v>
      </c>
      <c r="D21" s="23" t="s">
        <v>91</v>
      </c>
      <c r="E21" s="25" t="s">
        <v>90</v>
      </c>
      <c r="F21" s="23" t="s">
        <v>109</v>
      </c>
      <c r="G21" s="23" t="s">
        <v>39</v>
      </c>
      <c r="H21" s="23" t="s">
        <v>110</v>
      </c>
      <c r="I21" s="23" t="s">
        <v>92</v>
      </c>
      <c r="J21" s="26" t="s">
        <v>93</v>
      </c>
      <c r="K21" s="27" t="s">
        <v>40</v>
      </c>
      <c r="L21" s="24" t="s">
        <v>41</v>
      </c>
    </row>
    <row r="22" spans="1:12" s="2" customFormat="1" ht="18.75" customHeight="1">
      <c r="A22" s="82">
        <v>1</v>
      </c>
      <c r="B22" s="12">
        <v>3</v>
      </c>
      <c r="C22" s="12">
        <v>10034976160</v>
      </c>
      <c r="D22" s="83" t="s">
        <v>61</v>
      </c>
      <c r="E22" s="95">
        <v>36731</v>
      </c>
      <c r="F22" s="84" t="s">
        <v>0</v>
      </c>
      <c r="G22" s="85" t="s">
        <v>25</v>
      </c>
      <c r="H22" s="86">
        <v>1.1572916666666667E-3</v>
      </c>
      <c r="I22" s="97">
        <f>H22-$H$23</f>
        <v>2.6620370370370643E-5</v>
      </c>
      <c r="J22" s="74">
        <f>IFERROR($K$19*3600/(HOUR(H22)*3600+MINUTE(H22)*60+SECOND(H22)),"")</f>
        <v>25.2</v>
      </c>
      <c r="K22" s="87"/>
      <c r="L22" s="80"/>
    </row>
    <row r="23" spans="1:12" s="2" customFormat="1" ht="18.75" customHeight="1">
      <c r="A23" s="82">
        <v>2</v>
      </c>
      <c r="B23" s="12">
        <v>1</v>
      </c>
      <c r="C23" s="12">
        <v>10005989227</v>
      </c>
      <c r="D23" s="83" t="s">
        <v>8</v>
      </c>
      <c r="E23" s="95">
        <v>32576</v>
      </c>
      <c r="F23" s="84" t="s">
        <v>0</v>
      </c>
      <c r="G23" s="85" t="s">
        <v>68</v>
      </c>
      <c r="H23" s="86">
        <v>1.1306712962962961E-3</v>
      </c>
      <c r="I23" s="97"/>
      <c r="J23" s="74">
        <f t="shared" ref="J23:J56" si="0">IFERROR($K$19*3600/(HOUR(H23)*3600+MINUTE(H23)*60+SECOND(H23)),"")</f>
        <v>25.714285714285715</v>
      </c>
      <c r="K23" s="87"/>
      <c r="L23" s="80"/>
    </row>
    <row r="24" spans="1:12" s="2" customFormat="1" ht="18.75" customHeight="1">
      <c r="A24" s="82">
        <v>3</v>
      </c>
      <c r="B24" s="12">
        <v>2</v>
      </c>
      <c r="C24" s="12">
        <v>10036034369</v>
      </c>
      <c r="D24" s="83" t="s">
        <v>55</v>
      </c>
      <c r="E24" s="95">
        <v>37739</v>
      </c>
      <c r="F24" s="84" t="s">
        <v>1</v>
      </c>
      <c r="G24" s="85" t="s">
        <v>68</v>
      </c>
      <c r="H24" s="86">
        <v>1.1371527777777777E-3</v>
      </c>
      <c r="I24" s="97">
        <f>H24-$H$23</f>
        <v>6.4814814814816591E-6</v>
      </c>
      <c r="J24" s="74">
        <f t="shared" si="0"/>
        <v>25.714285714285715</v>
      </c>
      <c r="K24" s="87"/>
      <c r="L24" s="80"/>
    </row>
    <row r="25" spans="1:12" s="2" customFormat="1" ht="18.75" customHeight="1">
      <c r="A25" s="82">
        <v>4</v>
      </c>
      <c r="B25" s="12">
        <v>4</v>
      </c>
      <c r="C25" s="12">
        <v>10059478259</v>
      </c>
      <c r="D25" s="83" t="s">
        <v>18</v>
      </c>
      <c r="E25" s="95">
        <v>37890</v>
      </c>
      <c r="F25" s="84" t="s">
        <v>0</v>
      </c>
      <c r="G25" s="85" t="s">
        <v>13</v>
      </c>
      <c r="H25" s="86">
        <v>1.1721064814814814E-3</v>
      </c>
      <c r="I25" s="97">
        <f t="shared" ref="I25:I54" si="1">H25-$H$23</f>
        <v>4.1435185185185368E-5</v>
      </c>
      <c r="J25" s="74">
        <f t="shared" si="0"/>
        <v>24.950495049504951</v>
      </c>
      <c r="K25" s="87"/>
      <c r="L25" s="80"/>
    </row>
    <row r="26" spans="1:12" s="2" customFormat="1" ht="18.75" customHeight="1">
      <c r="A26" s="82">
        <v>5</v>
      </c>
      <c r="B26" s="12">
        <v>10</v>
      </c>
      <c r="C26" s="12">
        <v>10036082465</v>
      </c>
      <c r="D26" s="83" t="s">
        <v>15</v>
      </c>
      <c r="E26" s="95">
        <v>37165</v>
      </c>
      <c r="F26" s="84" t="s">
        <v>0</v>
      </c>
      <c r="G26" s="85" t="s">
        <v>13</v>
      </c>
      <c r="H26" s="86">
        <v>1.2024305555555555E-3</v>
      </c>
      <c r="I26" s="97">
        <f t="shared" si="1"/>
        <v>7.1759259259259476E-5</v>
      </c>
      <c r="J26" s="74">
        <f t="shared" si="0"/>
        <v>24.23076923076923</v>
      </c>
      <c r="K26" s="87"/>
      <c r="L26" s="80"/>
    </row>
    <row r="27" spans="1:12" s="2" customFormat="1" ht="18.75" customHeight="1">
      <c r="A27" s="82">
        <v>6</v>
      </c>
      <c r="B27" s="12">
        <v>11</v>
      </c>
      <c r="C27" s="12">
        <v>10082146755</v>
      </c>
      <c r="D27" s="83" t="s">
        <v>62</v>
      </c>
      <c r="E27" s="95">
        <v>37357</v>
      </c>
      <c r="F27" s="84" t="s">
        <v>1</v>
      </c>
      <c r="G27" s="85" t="s">
        <v>20</v>
      </c>
      <c r="H27" s="86">
        <v>1.2158564814814814E-3</v>
      </c>
      <c r="I27" s="97">
        <f t="shared" si="1"/>
        <v>8.518518518518532E-5</v>
      </c>
      <c r="J27" s="74">
        <f t="shared" si="0"/>
        <v>24</v>
      </c>
      <c r="K27" s="87"/>
      <c r="L27" s="80"/>
    </row>
    <row r="28" spans="1:12" s="2" customFormat="1" ht="18.75" customHeight="1">
      <c r="A28" s="82">
        <v>7</v>
      </c>
      <c r="B28" s="12">
        <v>5</v>
      </c>
      <c r="C28" s="12">
        <v>10034982729</v>
      </c>
      <c r="D28" s="83" t="s">
        <v>27</v>
      </c>
      <c r="E28" s="95">
        <v>36545</v>
      </c>
      <c r="F28" s="84" t="s">
        <v>0</v>
      </c>
      <c r="G28" s="85" t="s">
        <v>22</v>
      </c>
      <c r="H28" s="86">
        <v>1.175925925925926E-3</v>
      </c>
      <c r="I28" s="97">
        <f t="shared" si="1"/>
        <v>4.5254629629629898E-5</v>
      </c>
      <c r="J28" s="74">
        <f t="shared" si="0"/>
        <v>24.705882352941178</v>
      </c>
      <c r="K28" s="87"/>
      <c r="L28" s="80"/>
    </row>
    <row r="29" spans="1:12" s="2" customFormat="1" ht="18.75" customHeight="1">
      <c r="A29" s="82">
        <v>8</v>
      </c>
      <c r="B29" s="12">
        <v>8</v>
      </c>
      <c r="C29" s="12">
        <v>10036061348</v>
      </c>
      <c r="D29" s="83" t="s">
        <v>16</v>
      </c>
      <c r="E29" s="95">
        <v>37124</v>
      </c>
      <c r="F29" s="84" t="s">
        <v>0</v>
      </c>
      <c r="G29" s="85" t="s">
        <v>13</v>
      </c>
      <c r="H29" s="86">
        <v>1.1865740740740741E-3</v>
      </c>
      <c r="I29" s="97">
        <f t="shared" si="1"/>
        <v>5.5902777777777982E-5</v>
      </c>
      <c r="J29" s="74">
        <f t="shared" si="0"/>
        <v>24.466019417475728</v>
      </c>
      <c r="K29" s="87"/>
      <c r="L29" s="80"/>
    </row>
    <row r="30" spans="1:12" s="2" customFormat="1" ht="18.75" customHeight="1">
      <c r="A30" s="82">
        <v>9</v>
      </c>
      <c r="B30" s="12">
        <v>6</v>
      </c>
      <c r="C30" s="12">
        <v>10036041039</v>
      </c>
      <c r="D30" s="83" t="s">
        <v>11</v>
      </c>
      <c r="E30" s="95">
        <v>37369</v>
      </c>
      <c r="F30" s="84" t="s">
        <v>0</v>
      </c>
      <c r="G30" s="85" t="s">
        <v>10</v>
      </c>
      <c r="H30" s="86">
        <v>1.1810185185185185E-3</v>
      </c>
      <c r="I30" s="97">
        <f t="shared" si="1"/>
        <v>5.034722222222246E-5</v>
      </c>
      <c r="J30" s="74">
        <f t="shared" si="0"/>
        <v>24.705882352941178</v>
      </c>
      <c r="K30" s="87"/>
      <c r="L30" s="80"/>
    </row>
    <row r="31" spans="1:12" s="2" customFormat="1" ht="18.75" customHeight="1">
      <c r="A31" s="82">
        <v>10</v>
      </c>
      <c r="B31" s="12">
        <v>9</v>
      </c>
      <c r="C31" s="12">
        <v>10064091924</v>
      </c>
      <c r="D31" s="83" t="s">
        <v>19</v>
      </c>
      <c r="E31" s="95">
        <v>38267</v>
      </c>
      <c r="F31" s="84" t="s">
        <v>1</v>
      </c>
      <c r="G31" s="85" t="s">
        <v>13</v>
      </c>
      <c r="H31" s="86">
        <v>1.1943287037037037E-3</v>
      </c>
      <c r="I31" s="97">
        <f t="shared" si="1"/>
        <v>6.3657407407407673E-5</v>
      </c>
      <c r="J31" s="74">
        <f t="shared" si="0"/>
        <v>24.466019417475728</v>
      </c>
      <c r="K31" s="87"/>
      <c r="L31" s="80" t="s">
        <v>26</v>
      </c>
    </row>
    <row r="32" spans="1:12" s="2" customFormat="1" ht="18.75" customHeight="1">
      <c r="A32" s="82">
        <v>11</v>
      </c>
      <c r="B32" s="12">
        <v>12</v>
      </c>
      <c r="C32" s="12">
        <v>10079311426</v>
      </c>
      <c r="D32" s="83" t="s">
        <v>6</v>
      </c>
      <c r="E32" s="95">
        <v>37162</v>
      </c>
      <c r="F32" s="84" t="s">
        <v>1</v>
      </c>
      <c r="G32" s="85" t="s">
        <v>13</v>
      </c>
      <c r="H32" s="86">
        <v>1.2281249999999998E-3</v>
      </c>
      <c r="I32" s="97">
        <f t="shared" si="1"/>
        <v>9.7453703703703765E-5</v>
      </c>
      <c r="J32" s="74">
        <f t="shared" si="0"/>
        <v>23.773584905660378</v>
      </c>
      <c r="K32" s="87"/>
      <c r="L32" s="80"/>
    </row>
    <row r="33" spans="1:12" s="2" customFormat="1" ht="18.75" customHeight="1">
      <c r="A33" s="82">
        <v>12</v>
      </c>
      <c r="B33" s="12">
        <v>18</v>
      </c>
      <c r="C33" s="12">
        <v>10092258906</v>
      </c>
      <c r="D33" s="83" t="s">
        <v>60</v>
      </c>
      <c r="E33" s="95">
        <v>38032</v>
      </c>
      <c r="F33" s="84" t="s">
        <v>1</v>
      </c>
      <c r="G33" s="85" t="s">
        <v>68</v>
      </c>
      <c r="H33" s="86">
        <v>1.2855324074074073E-3</v>
      </c>
      <c r="I33" s="97">
        <f t="shared" si="1"/>
        <v>1.5486111111111126E-4</v>
      </c>
      <c r="J33" s="74">
        <f t="shared" si="0"/>
        <v>22.702702702702702</v>
      </c>
      <c r="K33" s="87"/>
      <c r="L33" s="80" t="s">
        <v>26</v>
      </c>
    </row>
    <row r="34" spans="1:12" s="2" customFormat="1" ht="18.75" customHeight="1">
      <c r="A34" s="82">
        <v>13</v>
      </c>
      <c r="B34" s="12">
        <v>7</v>
      </c>
      <c r="C34" s="12">
        <v>10010129410</v>
      </c>
      <c r="D34" s="83" t="s">
        <v>14</v>
      </c>
      <c r="E34" s="95">
        <v>36097</v>
      </c>
      <c r="F34" s="84" t="s">
        <v>0</v>
      </c>
      <c r="G34" s="85" t="s">
        <v>13</v>
      </c>
      <c r="H34" s="86">
        <v>1.1864583333333332E-3</v>
      </c>
      <c r="I34" s="97">
        <f t="shared" si="1"/>
        <v>5.5787037037037133E-5</v>
      </c>
      <c r="J34" s="74">
        <f t="shared" si="0"/>
        <v>24.466019417475728</v>
      </c>
      <c r="K34" s="87"/>
      <c r="L34" s="80"/>
    </row>
    <row r="35" spans="1:12" s="2" customFormat="1" ht="18.75" customHeight="1">
      <c r="A35" s="82">
        <v>14</v>
      </c>
      <c r="B35" s="12">
        <v>14</v>
      </c>
      <c r="C35" s="12">
        <v>10059833523</v>
      </c>
      <c r="D35" s="83" t="s">
        <v>65</v>
      </c>
      <c r="E35" s="95">
        <v>38292</v>
      </c>
      <c r="F35" s="84" t="s">
        <v>1</v>
      </c>
      <c r="G35" s="85" t="s">
        <v>20</v>
      </c>
      <c r="H35" s="86">
        <v>1.2614583333333334E-3</v>
      </c>
      <c r="I35" s="97">
        <f t="shared" si="1"/>
        <v>1.3078703703703733E-4</v>
      </c>
      <c r="J35" s="74">
        <f t="shared" si="0"/>
        <v>23.119266055045873</v>
      </c>
      <c r="K35" s="87"/>
      <c r="L35" s="80" t="s">
        <v>26</v>
      </c>
    </row>
    <row r="36" spans="1:12" s="2" customFormat="1" ht="18.75" customHeight="1">
      <c r="A36" s="82">
        <v>15</v>
      </c>
      <c r="B36" s="12">
        <v>17</v>
      </c>
      <c r="C36" s="12">
        <v>10051011371</v>
      </c>
      <c r="D36" s="83" t="s">
        <v>29</v>
      </c>
      <c r="E36" s="95">
        <v>37167</v>
      </c>
      <c r="F36" s="84" t="s">
        <v>1</v>
      </c>
      <c r="G36" s="85" t="s">
        <v>57</v>
      </c>
      <c r="H36" s="86">
        <v>1.2682870370370372E-3</v>
      </c>
      <c r="I36" s="97">
        <f t="shared" si="1"/>
        <v>1.376157407407411E-4</v>
      </c>
      <c r="J36" s="74">
        <f t="shared" si="0"/>
        <v>22.90909090909091</v>
      </c>
      <c r="K36" s="87"/>
      <c r="L36" s="80"/>
    </row>
    <row r="37" spans="1:12" s="2" customFormat="1" ht="18.75" customHeight="1">
      <c r="A37" s="82">
        <v>16</v>
      </c>
      <c r="B37" s="12">
        <v>20</v>
      </c>
      <c r="C37" s="12">
        <v>10080037209</v>
      </c>
      <c r="D37" s="83" t="s">
        <v>76</v>
      </c>
      <c r="E37" s="95">
        <v>38560</v>
      </c>
      <c r="F37" s="84" t="s">
        <v>1</v>
      </c>
      <c r="G37" s="85" t="s">
        <v>10</v>
      </c>
      <c r="H37" s="86">
        <v>1.3019675925925926E-3</v>
      </c>
      <c r="I37" s="97">
        <f t="shared" si="1"/>
        <v>1.7129629629629656E-4</v>
      </c>
      <c r="J37" s="74">
        <f t="shared" si="0"/>
        <v>22.5</v>
      </c>
      <c r="K37" s="87"/>
      <c r="L37" s="80" t="s">
        <v>26</v>
      </c>
    </row>
    <row r="38" spans="1:12" s="2" customFormat="1" ht="18.75" customHeight="1">
      <c r="A38" s="82">
        <v>17</v>
      </c>
      <c r="B38" s="12">
        <v>13</v>
      </c>
      <c r="C38" s="12">
        <v>10062192845</v>
      </c>
      <c r="D38" s="83" t="s">
        <v>12</v>
      </c>
      <c r="E38" s="95">
        <v>37689</v>
      </c>
      <c r="F38" s="84" t="s">
        <v>1</v>
      </c>
      <c r="G38" s="85" t="s">
        <v>25</v>
      </c>
      <c r="H38" s="86">
        <v>1.2518518518518519E-3</v>
      </c>
      <c r="I38" s="97">
        <f t="shared" si="1"/>
        <v>1.211805555555558E-4</v>
      </c>
      <c r="J38" s="74">
        <f t="shared" si="0"/>
        <v>23.333333333333332</v>
      </c>
      <c r="K38" s="87"/>
      <c r="L38" s="80"/>
    </row>
    <row r="39" spans="1:12" s="2" customFormat="1" ht="18.75" customHeight="1">
      <c r="A39" s="82">
        <v>18</v>
      </c>
      <c r="B39" s="12">
        <v>15</v>
      </c>
      <c r="C39" s="12">
        <v>10083943275</v>
      </c>
      <c r="D39" s="83" t="s">
        <v>75</v>
      </c>
      <c r="E39" s="95">
        <v>38688</v>
      </c>
      <c r="F39" s="84" t="s">
        <v>1</v>
      </c>
      <c r="G39" s="85" t="s">
        <v>13</v>
      </c>
      <c r="H39" s="86">
        <v>1.2625E-3</v>
      </c>
      <c r="I39" s="97">
        <f t="shared" si="1"/>
        <v>1.3182870370370388E-4</v>
      </c>
      <c r="J39" s="74">
        <f t="shared" si="0"/>
        <v>23.119266055045873</v>
      </c>
      <c r="K39" s="87"/>
      <c r="L39" s="80" t="s">
        <v>26</v>
      </c>
    </row>
    <row r="40" spans="1:12" s="2" customFormat="1" ht="18.75" customHeight="1">
      <c r="A40" s="82">
        <v>19</v>
      </c>
      <c r="B40" s="12">
        <v>16</v>
      </c>
      <c r="C40" s="12">
        <v>10036096916</v>
      </c>
      <c r="D40" s="83" t="s">
        <v>17</v>
      </c>
      <c r="E40" s="95">
        <v>37747</v>
      </c>
      <c r="F40" s="84" t="s">
        <v>0</v>
      </c>
      <c r="G40" s="85" t="s">
        <v>25</v>
      </c>
      <c r="H40" s="86">
        <v>1.2629629629629629E-3</v>
      </c>
      <c r="I40" s="97">
        <f t="shared" si="1"/>
        <v>1.3229166666666684E-4</v>
      </c>
      <c r="J40" s="74">
        <f t="shared" si="0"/>
        <v>23.119266055045873</v>
      </c>
      <c r="K40" s="87"/>
      <c r="L40" s="80"/>
    </row>
    <row r="41" spans="1:12" s="2" customFormat="1" ht="18.75" customHeight="1">
      <c r="A41" s="82">
        <v>20</v>
      </c>
      <c r="B41" s="12">
        <v>19</v>
      </c>
      <c r="C41" s="12">
        <v>10100048107</v>
      </c>
      <c r="D41" s="83" t="s">
        <v>79</v>
      </c>
      <c r="E41" s="95">
        <v>38462</v>
      </c>
      <c r="F41" s="84" t="s">
        <v>1</v>
      </c>
      <c r="G41" s="85" t="s">
        <v>25</v>
      </c>
      <c r="H41" s="86">
        <v>1.2884259259259259E-3</v>
      </c>
      <c r="I41" s="97">
        <f t="shared" si="1"/>
        <v>1.5775462962962987E-4</v>
      </c>
      <c r="J41" s="74">
        <f t="shared" si="0"/>
        <v>22.702702702702702</v>
      </c>
      <c r="K41" s="87"/>
      <c r="L41" s="80" t="s">
        <v>26</v>
      </c>
    </row>
    <row r="42" spans="1:12" s="2" customFormat="1" ht="18.75" customHeight="1">
      <c r="A42" s="82">
        <v>21</v>
      </c>
      <c r="B42" s="12">
        <v>22</v>
      </c>
      <c r="C42" s="12">
        <v>10079979817</v>
      </c>
      <c r="D42" s="83" t="s">
        <v>74</v>
      </c>
      <c r="E42" s="95">
        <v>37907</v>
      </c>
      <c r="F42" s="84" t="s">
        <v>0</v>
      </c>
      <c r="G42" s="85" t="s">
        <v>13</v>
      </c>
      <c r="H42" s="86">
        <v>1.3125000000000001E-3</v>
      </c>
      <c r="I42" s="97">
        <f t="shared" si="1"/>
        <v>1.8182870370370401E-4</v>
      </c>
      <c r="J42" s="74">
        <f t="shared" si="0"/>
        <v>22.300884955752213</v>
      </c>
      <c r="K42" s="87"/>
      <c r="L42" s="80"/>
    </row>
    <row r="43" spans="1:12" s="2" customFormat="1" ht="18.75" customHeight="1">
      <c r="A43" s="82">
        <v>22</v>
      </c>
      <c r="B43" s="12">
        <v>23</v>
      </c>
      <c r="C43" s="12">
        <v>10015878880</v>
      </c>
      <c r="D43" s="83" t="s">
        <v>56</v>
      </c>
      <c r="E43" s="95">
        <v>35515</v>
      </c>
      <c r="F43" s="84" t="s">
        <v>0</v>
      </c>
      <c r="G43" s="85" t="s">
        <v>21</v>
      </c>
      <c r="H43" s="86">
        <v>1.3200231481481483E-3</v>
      </c>
      <c r="I43" s="97">
        <f t="shared" si="1"/>
        <v>1.8935185185185222E-4</v>
      </c>
      <c r="J43" s="74">
        <f t="shared" si="0"/>
        <v>22.105263157894736</v>
      </c>
      <c r="K43" s="87"/>
      <c r="L43" s="80"/>
    </row>
    <row r="44" spans="1:12" s="2" customFormat="1" ht="18.75" customHeight="1">
      <c r="A44" s="82">
        <v>23</v>
      </c>
      <c r="B44" s="12">
        <v>25</v>
      </c>
      <c r="C44" s="12">
        <v>10091318814</v>
      </c>
      <c r="D44" s="83" t="s">
        <v>78</v>
      </c>
      <c r="E44" s="95">
        <v>38496</v>
      </c>
      <c r="F44" s="84" t="s">
        <v>1</v>
      </c>
      <c r="G44" s="85" t="s">
        <v>20</v>
      </c>
      <c r="H44" s="86">
        <v>1.328009259259259E-3</v>
      </c>
      <c r="I44" s="97">
        <f t="shared" si="1"/>
        <v>1.9733796296296296E-4</v>
      </c>
      <c r="J44" s="74">
        <f t="shared" si="0"/>
        <v>21.913043478260871</v>
      </c>
      <c r="K44" s="87"/>
      <c r="L44" s="80" t="s">
        <v>26</v>
      </c>
    </row>
    <row r="45" spans="1:12" s="2" customFormat="1" ht="18.75" customHeight="1">
      <c r="A45" s="82">
        <v>24</v>
      </c>
      <c r="B45" s="12">
        <v>28</v>
      </c>
      <c r="C45" s="12">
        <v>10001468118</v>
      </c>
      <c r="D45" s="83" t="s">
        <v>66</v>
      </c>
      <c r="E45" s="95">
        <v>29413</v>
      </c>
      <c r="F45" s="84" t="s">
        <v>0</v>
      </c>
      <c r="G45" s="85" t="s">
        <v>21</v>
      </c>
      <c r="H45" s="86">
        <v>1.3778935185185185E-3</v>
      </c>
      <c r="I45" s="97">
        <f t="shared" si="1"/>
        <v>2.4722222222222246E-4</v>
      </c>
      <c r="J45" s="74">
        <f t="shared" si="0"/>
        <v>21.176470588235293</v>
      </c>
      <c r="K45" s="87"/>
      <c r="L45" s="80"/>
    </row>
    <row r="46" spans="1:12" s="2" customFormat="1" ht="18.75" customHeight="1">
      <c r="A46" s="82">
        <v>25</v>
      </c>
      <c r="B46" s="12">
        <v>21</v>
      </c>
      <c r="C46" s="12">
        <v>10101751465</v>
      </c>
      <c r="D46" s="83" t="s">
        <v>80</v>
      </c>
      <c r="E46" s="95">
        <v>38493</v>
      </c>
      <c r="F46" s="84" t="s">
        <v>82</v>
      </c>
      <c r="G46" s="85" t="s">
        <v>25</v>
      </c>
      <c r="H46" s="86">
        <v>1.3067129629629629E-3</v>
      </c>
      <c r="I46" s="97">
        <f t="shared" si="1"/>
        <v>1.7604166666666679E-4</v>
      </c>
      <c r="J46" s="74">
        <f t="shared" si="0"/>
        <v>22.300884955752213</v>
      </c>
      <c r="K46" s="87"/>
      <c r="L46" s="80" t="s">
        <v>26</v>
      </c>
    </row>
    <row r="47" spans="1:12" s="2" customFormat="1" ht="18.75" customHeight="1">
      <c r="A47" s="82">
        <v>26</v>
      </c>
      <c r="B47" s="12">
        <v>24</v>
      </c>
      <c r="C47" s="12">
        <v>10056454788</v>
      </c>
      <c r="D47" s="83" t="s">
        <v>7</v>
      </c>
      <c r="E47" s="95">
        <v>38053</v>
      </c>
      <c r="F47" s="84" t="s">
        <v>1</v>
      </c>
      <c r="G47" s="85" t="s">
        <v>13</v>
      </c>
      <c r="H47" s="86">
        <v>1.3271990740740742E-3</v>
      </c>
      <c r="I47" s="97">
        <f t="shared" si="1"/>
        <v>1.9652777777777811E-4</v>
      </c>
      <c r="J47" s="74">
        <f t="shared" si="0"/>
        <v>21.913043478260871</v>
      </c>
      <c r="K47" s="87"/>
      <c r="L47" s="80" t="s">
        <v>26</v>
      </c>
    </row>
    <row r="48" spans="1:12" s="2" customFormat="1" ht="18.75" customHeight="1">
      <c r="A48" s="82">
        <v>27</v>
      </c>
      <c r="B48" s="12">
        <v>26</v>
      </c>
      <c r="C48" s="12">
        <v>10124277693</v>
      </c>
      <c r="D48" s="83" t="s">
        <v>77</v>
      </c>
      <c r="E48" s="95">
        <v>38183</v>
      </c>
      <c r="F48" s="84" t="s">
        <v>1</v>
      </c>
      <c r="G48" s="85" t="s">
        <v>22</v>
      </c>
      <c r="H48" s="86">
        <v>1.3375000000000001E-3</v>
      </c>
      <c r="I48" s="97">
        <f t="shared" si="1"/>
        <v>2.0682870370370408E-4</v>
      </c>
      <c r="J48" s="74">
        <f t="shared" si="0"/>
        <v>21.724137931034484</v>
      </c>
      <c r="K48" s="87"/>
      <c r="L48" s="80" t="s">
        <v>26</v>
      </c>
    </row>
    <row r="49" spans="1:12" s="2" customFormat="1" ht="18.75" customHeight="1">
      <c r="A49" s="82">
        <v>28</v>
      </c>
      <c r="B49" s="12">
        <v>27</v>
      </c>
      <c r="C49" s="12">
        <v>10036034369</v>
      </c>
      <c r="D49" s="83" t="s">
        <v>9</v>
      </c>
      <c r="E49" s="95">
        <v>37562</v>
      </c>
      <c r="F49" s="84" t="s">
        <v>1</v>
      </c>
      <c r="G49" s="85" t="s">
        <v>68</v>
      </c>
      <c r="H49" s="86">
        <v>1.3375000000000001E-3</v>
      </c>
      <c r="I49" s="97">
        <f t="shared" si="1"/>
        <v>2.0682870370370408E-4</v>
      </c>
      <c r="J49" s="74">
        <f t="shared" si="0"/>
        <v>21.724137931034484</v>
      </c>
      <c r="K49" s="87"/>
      <c r="L49" s="80"/>
    </row>
    <row r="50" spans="1:12" s="2" customFormat="1" ht="18.75" customHeight="1">
      <c r="A50" s="82">
        <v>29</v>
      </c>
      <c r="B50" s="12">
        <v>29</v>
      </c>
      <c r="C50" s="12">
        <v>10116263978</v>
      </c>
      <c r="D50" s="83" t="s">
        <v>72</v>
      </c>
      <c r="E50" s="95">
        <v>38338</v>
      </c>
      <c r="F50" s="84" t="s">
        <v>1</v>
      </c>
      <c r="G50" s="85" t="s">
        <v>68</v>
      </c>
      <c r="H50" s="86">
        <v>1.3787037037037049E-3</v>
      </c>
      <c r="I50" s="97">
        <f t="shared" si="1"/>
        <v>2.4803240740740883E-4</v>
      </c>
      <c r="J50" s="74">
        <f t="shared" si="0"/>
        <v>21.176470588235293</v>
      </c>
      <c r="K50" s="87"/>
      <c r="L50" s="80" t="s">
        <v>26</v>
      </c>
    </row>
    <row r="51" spans="1:12" s="2" customFormat="1" ht="18.75" customHeight="1">
      <c r="A51" s="82">
        <v>30</v>
      </c>
      <c r="B51" s="12">
        <v>30</v>
      </c>
      <c r="C51" s="12">
        <v>10113806343</v>
      </c>
      <c r="D51" s="83" t="s">
        <v>63</v>
      </c>
      <c r="E51" s="95">
        <v>37964</v>
      </c>
      <c r="F51" s="84" t="s">
        <v>82</v>
      </c>
      <c r="G51" s="85" t="s">
        <v>25</v>
      </c>
      <c r="H51" s="86">
        <v>1.3951388888888887E-3</v>
      </c>
      <c r="I51" s="97">
        <f t="shared" si="1"/>
        <v>2.6446759259259262E-4</v>
      </c>
      <c r="J51" s="74">
        <f t="shared" si="0"/>
        <v>20.826446280991735</v>
      </c>
      <c r="K51" s="87"/>
      <c r="L51" s="80"/>
    </row>
    <row r="52" spans="1:12" s="2" customFormat="1" ht="18.75" customHeight="1">
      <c r="A52" s="82">
        <v>31</v>
      </c>
      <c r="B52" s="12">
        <v>31</v>
      </c>
      <c r="C52" s="12">
        <v>10055579162</v>
      </c>
      <c r="D52" s="83" t="s">
        <v>24</v>
      </c>
      <c r="E52" s="95">
        <v>38352</v>
      </c>
      <c r="F52" s="84" t="s">
        <v>1</v>
      </c>
      <c r="G52" s="85" t="s">
        <v>57</v>
      </c>
      <c r="H52" s="86">
        <v>1.4039351851851851E-3</v>
      </c>
      <c r="I52" s="97">
        <f t="shared" si="1"/>
        <v>2.7326388888888908E-4</v>
      </c>
      <c r="J52" s="74">
        <f t="shared" si="0"/>
        <v>20.826446280991735</v>
      </c>
      <c r="K52" s="87"/>
      <c r="L52" s="80" t="s">
        <v>26</v>
      </c>
    </row>
    <row r="53" spans="1:12" s="2" customFormat="1" ht="18.75" customHeight="1">
      <c r="A53" s="82">
        <v>32</v>
      </c>
      <c r="B53" s="12">
        <v>32</v>
      </c>
      <c r="C53" s="12">
        <v>10092434819</v>
      </c>
      <c r="D53" s="83" t="s">
        <v>23</v>
      </c>
      <c r="E53" s="95">
        <v>37505</v>
      </c>
      <c r="F53" s="84" t="s">
        <v>1</v>
      </c>
      <c r="G53" s="85" t="s">
        <v>57</v>
      </c>
      <c r="H53" s="86">
        <v>1.4087962962962962E-3</v>
      </c>
      <c r="I53" s="97">
        <f t="shared" si="1"/>
        <v>2.7812500000000016E-4</v>
      </c>
      <c r="J53" s="74">
        <f t="shared" si="0"/>
        <v>20.655737704918032</v>
      </c>
      <c r="K53" s="87"/>
      <c r="L53" s="80"/>
    </row>
    <row r="54" spans="1:12" s="2" customFormat="1" ht="18.75" customHeight="1">
      <c r="A54" s="82">
        <v>33</v>
      </c>
      <c r="B54" s="12">
        <v>33</v>
      </c>
      <c r="C54" s="12">
        <v>10116263978</v>
      </c>
      <c r="D54" s="83" t="s">
        <v>71</v>
      </c>
      <c r="E54" s="95">
        <v>38632</v>
      </c>
      <c r="F54" s="84" t="s">
        <v>1</v>
      </c>
      <c r="G54" s="85" t="s">
        <v>68</v>
      </c>
      <c r="H54" s="86">
        <v>1.4815972222222225E-3</v>
      </c>
      <c r="I54" s="97">
        <f t="shared" si="1"/>
        <v>3.509259259259264E-4</v>
      </c>
      <c r="J54" s="74">
        <f t="shared" si="0"/>
        <v>19.6875</v>
      </c>
      <c r="K54" s="87"/>
      <c r="L54" s="80" t="s">
        <v>26</v>
      </c>
    </row>
    <row r="55" spans="1:12" s="2" customFormat="1" ht="18.75" customHeight="1">
      <c r="A55" s="82" t="s">
        <v>107</v>
      </c>
      <c r="B55" s="12">
        <v>73</v>
      </c>
      <c r="C55" s="12">
        <v>10081558287</v>
      </c>
      <c r="D55" s="83" t="s">
        <v>64</v>
      </c>
      <c r="E55" s="95">
        <v>37711</v>
      </c>
      <c r="F55" s="84" t="s">
        <v>1</v>
      </c>
      <c r="G55" s="85" t="s">
        <v>57</v>
      </c>
      <c r="H55" s="86"/>
      <c r="I55" s="86"/>
      <c r="J55" s="74" t="str">
        <f t="shared" si="0"/>
        <v/>
      </c>
      <c r="K55" s="87"/>
      <c r="L55" s="80"/>
    </row>
    <row r="56" spans="1:12" s="2" customFormat="1" ht="18.75" customHeight="1" thickBot="1">
      <c r="A56" s="88" t="s">
        <v>107</v>
      </c>
      <c r="B56" s="89">
        <v>88</v>
      </c>
      <c r="C56" s="89">
        <v>10105693810</v>
      </c>
      <c r="D56" s="90" t="s">
        <v>73</v>
      </c>
      <c r="E56" s="96">
        <v>38702</v>
      </c>
      <c r="F56" s="91" t="s">
        <v>1</v>
      </c>
      <c r="G56" s="92" t="s">
        <v>13</v>
      </c>
      <c r="H56" s="93"/>
      <c r="I56" s="93"/>
      <c r="J56" s="79" t="str">
        <f t="shared" si="0"/>
        <v/>
      </c>
      <c r="K56" s="94"/>
      <c r="L56" s="81" t="s">
        <v>26</v>
      </c>
    </row>
    <row r="57" spans="1:12" ht="12" customHeight="1" thickTop="1" thickBot="1">
      <c r="C57" s="15"/>
      <c r="D57" s="16"/>
      <c r="E57" s="17"/>
      <c r="F57" s="103"/>
      <c r="G57" s="19"/>
      <c r="H57" s="20"/>
      <c r="I57" s="20"/>
      <c r="J57" s="18"/>
      <c r="K57" s="73"/>
      <c r="L57" s="73"/>
    </row>
    <row r="58" spans="1:12" ht="16" thickTop="1">
      <c r="A58" s="111" t="s">
        <v>42</v>
      </c>
      <c r="B58" s="112"/>
      <c r="C58" s="112"/>
      <c r="D58" s="112"/>
      <c r="E58" s="102"/>
      <c r="F58" s="104"/>
      <c r="G58" s="112" t="s">
        <v>43</v>
      </c>
      <c r="H58" s="112"/>
      <c r="I58" s="112"/>
      <c r="J58" s="112"/>
      <c r="K58" s="112"/>
      <c r="L58" s="113"/>
    </row>
    <row r="59" spans="1:12">
      <c r="A59" s="50" t="s">
        <v>102</v>
      </c>
      <c r="B59" s="51"/>
      <c r="C59" s="52"/>
      <c r="D59" s="53"/>
      <c r="E59" s="54"/>
      <c r="F59" s="55"/>
      <c r="G59" s="56" t="s">
        <v>83</v>
      </c>
      <c r="H59" s="57">
        <v>8</v>
      </c>
      <c r="I59" s="58"/>
      <c r="J59" s="59"/>
      <c r="K59" s="60" t="s">
        <v>44</v>
      </c>
      <c r="L59" s="61">
        <f>COUNTIF(F35:F57,"МСМК")</f>
        <v>0</v>
      </c>
    </row>
    <row r="60" spans="1:12">
      <c r="A60" s="50" t="s">
        <v>101</v>
      </c>
      <c r="B60" s="62"/>
      <c r="C60" s="63"/>
      <c r="D60" s="64"/>
      <c r="E60" s="65"/>
      <c r="F60" s="66"/>
      <c r="G60" s="56" t="s">
        <v>45</v>
      </c>
      <c r="H60" s="57">
        <f>H61+H65</f>
        <v>20</v>
      </c>
      <c r="I60" s="58"/>
      <c r="J60" s="59"/>
      <c r="K60" s="60" t="s">
        <v>28</v>
      </c>
      <c r="L60" s="61">
        <f>COUNTIF(F36:F57,"ЗМС")</f>
        <v>0</v>
      </c>
    </row>
    <row r="61" spans="1:12">
      <c r="A61" s="50" t="s">
        <v>84</v>
      </c>
      <c r="B61" s="62"/>
      <c r="C61" s="67"/>
      <c r="D61" s="64"/>
      <c r="E61" s="65"/>
      <c r="F61" s="66"/>
      <c r="G61" s="56" t="s">
        <v>46</v>
      </c>
      <c r="H61" s="57">
        <f>H62+H63+H64</f>
        <v>18</v>
      </c>
      <c r="I61" s="58"/>
      <c r="J61" s="59"/>
      <c r="K61" s="60" t="s">
        <v>0</v>
      </c>
      <c r="L61" s="61">
        <f>COUNTIF(F37:F58,"МС")</f>
        <v>4</v>
      </c>
    </row>
    <row r="62" spans="1:12">
      <c r="A62" s="50" t="s">
        <v>100</v>
      </c>
      <c r="B62" s="62"/>
      <c r="C62" s="67"/>
      <c r="D62" s="64"/>
      <c r="E62" s="65"/>
      <c r="F62" s="66"/>
      <c r="G62" s="56" t="s">
        <v>47</v>
      </c>
      <c r="H62" s="57">
        <f>COUNT(A37:A57)</f>
        <v>18</v>
      </c>
      <c r="I62" s="58"/>
      <c r="J62" s="59"/>
      <c r="K62" s="60" t="s">
        <v>1</v>
      </c>
      <c r="L62" s="61">
        <f>COUNTIF(F36:F57,"КМС")</f>
        <v>15</v>
      </c>
    </row>
    <row r="63" spans="1:12">
      <c r="A63" s="50"/>
      <c r="B63" s="62"/>
      <c r="C63" s="67"/>
      <c r="D63" s="64"/>
      <c r="E63" s="65"/>
      <c r="F63" s="66"/>
      <c r="G63" s="56" t="s">
        <v>85</v>
      </c>
      <c r="H63" s="57">
        <f>COUNTIF(A37:A57,"НФ")</f>
        <v>0</v>
      </c>
      <c r="I63" s="58"/>
      <c r="J63" s="59"/>
      <c r="K63" s="60" t="s">
        <v>82</v>
      </c>
      <c r="L63" s="61">
        <f>COUNTIF(F36:F57,"1 СР")</f>
        <v>2</v>
      </c>
    </row>
    <row r="64" spans="1:12">
      <c r="A64" s="50"/>
      <c r="B64" s="62"/>
      <c r="C64" s="62"/>
      <c r="D64" s="64"/>
      <c r="E64" s="65"/>
      <c r="F64" s="66"/>
      <c r="G64" s="56" t="s">
        <v>48</v>
      </c>
      <c r="H64" s="57">
        <f>COUNTIF(A37:A57,"ДСКВ")</f>
        <v>0</v>
      </c>
      <c r="I64" s="58"/>
      <c r="J64" s="59"/>
      <c r="K64" s="68" t="s">
        <v>86</v>
      </c>
      <c r="L64" s="61">
        <f>COUNTIF(F36:F57,"2 СР")</f>
        <v>0</v>
      </c>
    </row>
    <row r="65" spans="1:12">
      <c r="A65" s="50"/>
      <c r="B65" s="62"/>
      <c r="C65" s="62"/>
      <c r="D65" s="64"/>
      <c r="E65" s="69"/>
      <c r="F65" s="70"/>
      <c r="G65" s="56" t="s">
        <v>49</v>
      </c>
      <c r="H65" s="57">
        <f>COUNTIF(A37:A57,"НС")</f>
        <v>2</v>
      </c>
      <c r="I65" s="71"/>
      <c r="J65" s="72"/>
      <c r="K65" s="68" t="s">
        <v>87</v>
      </c>
      <c r="L65" s="61">
        <f>COUNTIF(F36:F57,"3 СР")</f>
        <v>0</v>
      </c>
    </row>
    <row r="66" spans="1:12" ht="5.25" customHeight="1">
      <c r="A66" s="47"/>
      <c r="B66" s="98"/>
      <c r="C66" s="98"/>
      <c r="D66" s="13"/>
      <c r="E66" s="13"/>
      <c r="F66" s="13"/>
      <c r="G66" s="13"/>
      <c r="H66" s="13"/>
      <c r="I66" s="13"/>
      <c r="J66" s="48"/>
      <c r="K66" s="13"/>
      <c r="L66" s="49"/>
    </row>
    <row r="67" spans="1:12">
      <c r="A67" s="114" t="s">
        <v>88</v>
      </c>
      <c r="B67" s="115"/>
      <c r="C67" s="115"/>
      <c r="D67" s="116" t="s">
        <v>50</v>
      </c>
      <c r="E67" s="116"/>
      <c r="F67" s="116"/>
      <c r="G67" s="116" t="s">
        <v>51</v>
      </c>
      <c r="H67" s="116"/>
      <c r="I67" s="116"/>
      <c r="J67" s="116" t="s">
        <v>69</v>
      </c>
      <c r="K67" s="116"/>
      <c r="L67" s="117"/>
    </row>
    <row r="68" spans="1:12">
      <c r="A68" s="140"/>
      <c r="B68" s="141"/>
      <c r="C68" s="141"/>
      <c r="D68" s="141"/>
      <c r="E68" s="141"/>
      <c r="F68" s="141"/>
      <c r="G68" s="141"/>
      <c r="H68" s="141"/>
      <c r="I68" s="141"/>
      <c r="J68" s="141"/>
      <c r="K68" s="141"/>
      <c r="L68" s="142"/>
    </row>
    <row r="69" spans="1:12">
      <c r="A69" s="99"/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1"/>
    </row>
    <row r="70" spans="1:12">
      <c r="A70" s="140"/>
      <c r="B70" s="141"/>
      <c r="C70" s="141"/>
      <c r="D70" s="141"/>
      <c r="E70" s="141"/>
      <c r="F70" s="141"/>
      <c r="G70" s="141"/>
      <c r="H70" s="141"/>
      <c r="I70" s="141"/>
      <c r="J70" s="141"/>
      <c r="K70" s="141"/>
      <c r="L70" s="142"/>
    </row>
    <row r="71" spans="1:12">
      <c r="A71" s="140"/>
      <c r="B71" s="141"/>
      <c r="C71" s="141"/>
      <c r="D71" s="141"/>
      <c r="E71" s="141"/>
      <c r="F71" s="143"/>
      <c r="G71" s="143"/>
      <c r="H71" s="143"/>
      <c r="I71" s="143"/>
      <c r="J71" s="143"/>
      <c r="K71" s="143"/>
      <c r="L71" s="144"/>
    </row>
    <row r="72" spans="1:12" ht="16" thickBot="1">
      <c r="A72" s="137"/>
      <c r="B72" s="138"/>
      <c r="C72" s="138"/>
      <c r="D72" s="138" t="str">
        <f>G17</f>
        <v>БЕСЧАСТНОВ А.А. (ВК, г. Москва)</v>
      </c>
      <c r="E72" s="138"/>
      <c r="F72" s="138"/>
      <c r="G72" s="138" t="str">
        <f>G18</f>
        <v>СТРЕЖНЕВА Д.А. (ВК, г. Челябинск )</v>
      </c>
      <c r="H72" s="138"/>
      <c r="I72" s="138"/>
      <c r="J72" s="138" t="str">
        <f>G19</f>
        <v>ИВАШИН И.Е. (ВК, г. Челябинск )</v>
      </c>
      <c r="K72" s="138"/>
      <c r="L72" s="139"/>
    </row>
    <row r="73" spans="1:12" ht="16" thickTop="1"/>
  </sheetData>
  <mergeCells count="32">
    <mergeCell ref="A72:C72"/>
    <mergeCell ref="D72:F72"/>
    <mergeCell ref="G72:I72"/>
    <mergeCell ref="J72:L72"/>
    <mergeCell ref="A68:E68"/>
    <mergeCell ref="F68:L68"/>
    <mergeCell ref="A70:E70"/>
    <mergeCell ref="F70:L70"/>
    <mergeCell ref="A71:E71"/>
    <mergeCell ref="F71:L71"/>
    <mergeCell ref="A7:L7"/>
    <mergeCell ref="A58:D58"/>
    <mergeCell ref="G58:L58"/>
    <mergeCell ref="A67:C67"/>
    <mergeCell ref="D67:F67"/>
    <mergeCell ref="G67:I67"/>
    <mergeCell ref="J67:L67"/>
    <mergeCell ref="A8:L8"/>
    <mergeCell ref="A9:L9"/>
    <mergeCell ref="A10:L10"/>
    <mergeCell ref="A11:L11"/>
    <mergeCell ref="A12:L12"/>
    <mergeCell ref="A13:E13"/>
    <mergeCell ref="A14:E14"/>
    <mergeCell ref="A15:G15"/>
    <mergeCell ref="H15:L15"/>
    <mergeCell ref="A1:L1"/>
    <mergeCell ref="A2:L2"/>
    <mergeCell ref="A3:L3"/>
    <mergeCell ref="A4:L4"/>
    <mergeCell ref="A6:L6"/>
    <mergeCell ref="A5:L5"/>
  </mergeCells>
  <conditionalFormatting sqref="B68:B71">
    <cfRule type="duplicateValues" dxfId="2" priority="7"/>
  </conditionalFormatting>
  <conditionalFormatting sqref="G59:G65">
    <cfRule type="duplicateValues" dxfId="1" priority="4"/>
  </conditionalFormatting>
  <conditionalFormatting sqref="B59:B66">
    <cfRule type="duplicateValues" dxfId="0" priority="5"/>
  </conditionalFormatting>
  <pageMargins left="0.15748031496062992" right="3.937007874015748E-2" top="0.11811023622047245" bottom="0.11811023622047245" header="0.31496062992125984" footer="0.31496062992125984"/>
  <pageSetup paperSize="9" scale="6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КРКЖ</vt:lpstr>
      <vt:lpstr>КРКЖ!Область_печати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</dc:creator>
  <cp:lastModifiedBy>Microsoft Office User</cp:lastModifiedBy>
  <cp:lastPrinted>2022-06-28T12:17:12Z</cp:lastPrinted>
  <dcterms:created xsi:type="dcterms:W3CDTF">2019-06-06T08:02:30Z</dcterms:created>
  <dcterms:modified xsi:type="dcterms:W3CDTF">2022-07-11T15:36:49Z</dcterms:modified>
</cp:coreProperties>
</file>