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EAC54D27-A1A5-44AF-8101-EB1E17019A39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 гонка" sheetId="98" r:id="rId1"/>
  </sheets>
  <definedNames>
    <definedName name="_xlnm.Print_Titles" localSheetId="0">'гр гонка'!$21:$22</definedName>
    <definedName name="_xlnm.Print_Area" localSheetId="0">'гр гонка'!$A$1:$M$131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98" l="1"/>
  <c r="J25" i="98"/>
  <c r="I26" i="98"/>
  <c r="J26" i="98"/>
  <c r="I27" i="98"/>
  <c r="J27" i="98"/>
  <c r="I28" i="98"/>
  <c r="J28" i="98"/>
  <c r="I29" i="98"/>
  <c r="J29" i="98"/>
  <c r="I30" i="98"/>
  <c r="J30" i="98"/>
  <c r="I31" i="98"/>
  <c r="J31" i="98"/>
  <c r="I32" i="98"/>
  <c r="J32" i="98"/>
  <c r="I33" i="98"/>
  <c r="J33" i="98"/>
  <c r="I34" i="98"/>
  <c r="J34" i="98"/>
  <c r="I35" i="98"/>
  <c r="J35" i="98"/>
  <c r="I36" i="98"/>
  <c r="J36" i="98"/>
  <c r="I37" i="98"/>
  <c r="J37" i="98"/>
  <c r="I38" i="98"/>
  <c r="J38" i="98"/>
  <c r="I39" i="98"/>
  <c r="J39" i="98"/>
  <c r="I40" i="98"/>
  <c r="J40" i="98"/>
  <c r="I41" i="98"/>
  <c r="J41" i="98"/>
  <c r="I42" i="98"/>
  <c r="J42" i="98"/>
  <c r="I43" i="98"/>
  <c r="J43" i="98"/>
  <c r="I44" i="98"/>
  <c r="J44" i="98"/>
  <c r="I45" i="98"/>
  <c r="J45" i="98"/>
  <c r="I46" i="98"/>
  <c r="J46" i="98"/>
  <c r="I47" i="98"/>
  <c r="J47" i="98"/>
  <c r="I48" i="98"/>
  <c r="J48" i="98"/>
  <c r="I49" i="98"/>
  <c r="J49" i="98"/>
  <c r="I50" i="98"/>
  <c r="J50" i="98"/>
  <c r="I51" i="98"/>
  <c r="J51" i="98"/>
  <c r="I52" i="98"/>
  <c r="J52" i="98"/>
  <c r="I53" i="98"/>
  <c r="J53" i="98"/>
  <c r="I54" i="98"/>
  <c r="J54" i="98"/>
  <c r="I55" i="98"/>
  <c r="J55" i="98"/>
  <c r="J23" i="98"/>
  <c r="I24" i="98"/>
  <c r="J24" i="98"/>
  <c r="H131" i="98" l="1"/>
  <c r="E131" i="98"/>
  <c r="M122" i="98" l="1"/>
  <c r="M121" i="98"/>
  <c r="M120" i="98"/>
  <c r="M119" i="98"/>
  <c r="M118" i="98"/>
  <c r="M117" i="98"/>
  <c r="M116" i="98"/>
  <c r="H123" i="98"/>
  <c r="H122" i="98"/>
  <c r="H121" i="98"/>
  <c r="H120" i="98"/>
  <c r="H119" i="98"/>
  <c r="H118" i="98" l="1"/>
  <c r="H117" i="98" s="1"/>
</calcChain>
</file>

<file path=xl/sharedStrings.xml><?xml version="1.0" encoding="utf-8"?>
<sst xmlns="http://schemas.openxmlformats.org/spreadsheetml/2006/main" count="425" uniqueCount="183">
  <si>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</si>
  <si>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</si>
  <si>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</si>
  <si>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</si>
  <si>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</si>
  <si>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</si>
  <si>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</si>
  <si>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</si>
  <si>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</si>
  <si>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</si>
  <si>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</si>
  <si>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</si>
  <si>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</si>
  <si>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</si>
  <si>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</si>
  <si>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</si>
  <si>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</si>
  <si>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</si>
  <si>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</si>
  <si>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</si>
  <si>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</si>
  <si>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</si>
  <si>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</si>
  <si>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</si>
  <si>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</si>
  <si>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</si>
  <si>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</si>
  <si>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</si>
  <si>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</si>
  <si>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</si>
  <si>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</si>
  <si>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</si>
  <si>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</si>
  <si>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</si>
  <si>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</si>
  <si>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</si>
  <si>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</si>
  <si>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</si>
  <si>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</si>
  <si>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</si>
  <si>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Республика Адыгея</t>
  </si>
  <si>
    <t>Лимит времени</t>
  </si>
  <si>
    <t/>
  </si>
  <si>
    <t>Хабаровский край</t>
  </si>
  <si>
    <t>Ростовская область</t>
  </si>
  <si>
    <t>2 СР</t>
  </si>
  <si>
    <t>3 СР</t>
  </si>
  <si>
    <t>Министерство физической культуры и спорта Московской области</t>
  </si>
  <si>
    <t>Федерация велосипедного спорта в городе Москве</t>
  </si>
  <si>
    <t>ЧЕМПИОНАТ РОССИИ</t>
  </si>
  <si>
    <t>№ ЕКП 2023: 31233</t>
  </si>
  <si>
    <t>МАКСИМАЛЬНЫЙ ПЕРЕПАД (HD):</t>
  </si>
  <si>
    <t>СУММА ПОЛОЖИТЕЛЬНЫХ ПЕРЕПАДОВ ВЫСОТЫ НА ДИСТАНЦИИ (ТС):</t>
  </si>
  <si>
    <t>ЮДИНА Л.Н. (ВК, г.Анапа)</t>
  </si>
  <si>
    <t>ВЛАСКИНА Е.В. (ВК, г.Самара)</t>
  </si>
  <si>
    <t>БОГАЧЕВ А.В. (ВК, Санкт‐Петербург)</t>
  </si>
  <si>
    <t>Осадки: солнечно</t>
  </si>
  <si>
    <t>Москва</t>
  </si>
  <si>
    <t>Самарская область</t>
  </si>
  <si>
    <t>Тульская область</t>
  </si>
  <si>
    <t>Удмуртская Республика</t>
  </si>
  <si>
    <t>Московская область</t>
  </si>
  <si>
    <t>Новосибирская область</t>
  </si>
  <si>
    <t>Свердловская область</t>
  </si>
  <si>
    <t>МЕСТО ПРОВЕДЕНИЯ: г. Москва</t>
  </si>
  <si>
    <t>ДАТА ПРОВЕДЕНИЯ: 17 июня 2023 года</t>
  </si>
  <si>
    <t>шоссе - групповая гонка</t>
  </si>
  <si>
    <t>НАЗВАНИЕ ТРАССЫ / РЕГ. НОМЕР: Крылатское</t>
  </si>
  <si>
    <t>№ ВРВС: 0080601611Я</t>
  </si>
  <si>
    <t>Воронежская область</t>
  </si>
  <si>
    <t>НФ</t>
  </si>
  <si>
    <t>Температура: +25</t>
  </si>
  <si>
    <t>Влажность: 37%</t>
  </si>
  <si>
    <t>Ветер: 3,0 м/с (с/в)</t>
  </si>
  <si>
    <t>13,6 км/11</t>
  </si>
  <si>
    <t xml:space="preserve">НАЧАЛО ГОНКИ: 13ч 15м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</si>
  <si>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17ч 19м</t>
    </r>
  </si>
  <si>
    <t>МУЖЧИНЫ</t>
  </si>
  <si>
    <t>СТЕПАНОВ Андрей</t>
  </si>
  <si>
    <t>Тюменская область</t>
  </si>
  <si>
    <t>СОБОЛЬ Евгений</t>
  </si>
  <si>
    <t>ВК Минск</t>
  </si>
  <si>
    <t>БЕРЕЗНЯК Александр</t>
  </si>
  <si>
    <t>ПУЗАНОВ Дмитрий</t>
  </si>
  <si>
    <t>РАЗУМОВ Никита</t>
  </si>
  <si>
    <t>САВЕЛЬЕВ Денис</t>
  </si>
  <si>
    <t>БЕРСЕНЕВ Никита</t>
  </si>
  <si>
    <t>ГОНОВ Лев</t>
  </si>
  <si>
    <t>МАРТЫНОВ Никита</t>
  </si>
  <si>
    <t>Республика Крым</t>
  </si>
  <si>
    <t>ТИХОНИН Евгений</t>
  </si>
  <si>
    <t>ШУЛЬЧЕНКО Никита</t>
  </si>
  <si>
    <t>МАЛЬКОВ Кирилл</t>
  </si>
  <si>
    <t>Омская область</t>
  </si>
  <si>
    <t>ХОМЯКОВ Артемий</t>
  </si>
  <si>
    <t>ЗУБОВ Матвей</t>
  </si>
  <si>
    <t>СТАШ Мамыр</t>
  </si>
  <si>
    <t>СМИРНОВ Иван</t>
  </si>
  <si>
    <t>ФОКИН Михаил</t>
  </si>
  <si>
    <t>БАЙДИКОВ Илья</t>
  </si>
  <si>
    <t>ГОМОЗКОВ Артём</t>
  </si>
  <si>
    <t>МАЛЬНЕВ Сергей</t>
  </si>
  <si>
    <t>АНИСИМОВ Иван</t>
  </si>
  <si>
    <t>Ленинградская область</t>
  </si>
  <si>
    <t>КИРЖАЙКИН Никита</t>
  </si>
  <si>
    <t>САПРОНОВ Михаил</t>
  </si>
  <si>
    <t>МАЛИНОВСКИЙ Никита</t>
  </si>
  <si>
    <t>ДОКУЧАЕВ Михаил</t>
  </si>
  <si>
    <t>ВАСИЛЬЕВ Никита</t>
  </si>
  <si>
    <t>ЗАЦЕПИН Сергей</t>
  </si>
  <si>
    <t>ЕРШОВ Артур</t>
  </si>
  <si>
    <t>САВЕКИН Даниил</t>
  </si>
  <si>
    <t>СЕЛЕДКОВ Иван</t>
  </si>
  <si>
    <t>БУТРЕХИН Юрий</t>
  </si>
  <si>
    <t>КАМИНСКИЙ Захар</t>
  </si>
  <si>
    <t>УЛЬЯНОВ Артём</t>
  </si>
  <si>
    <t>РИКУНОВ Пётр</t>
  </si>
  <si>
    <t>МИЛЛЕР Кирилл</t>
  </si>
  <si>
    <t>БЛОХИН Иван</t>
  </si>
  <si>
    <t>ЯЦЕНКО Иван</t>
  </si>
  <si>
    <t>ПАЛАГИЧЕВ Иван</t>
  </si>
  <si>
    <t>САННИКОВ Илья</t>
  </si>
  <si>
    <t>БЕЛЯНИН Андрей</t>
  </si>
  <si>
    <t>КУЛИКОВ Владислав</t>
  </si>
  <si>
    <t>МАНАКОВ Виктор</t>
  </si>
  <si>
    <t>МОЛЧАНОВ Иван</t>
  </si>
  <si>
    <t>ЧАСОВНИКОВ Артём</t>
  </si>
  <si>
    <t>ЧИСТИК Евгений</t>
  </si>
  <si>
    <t>ШАКОТЬКО Александр</t>
  </si>
  <si>
    <t>РОСТОВЦЕВ Сергей</t>
  </si>
  <si>
    <t>НОВИКОВ Савва</t>
  </si>
  <si>
    <t>НЕКРАСОВ Денис</t>
  </si>
  <si>
    <t>ВЬЮНОШЕВ Михаил</t>
  </si>
  <si>
    <t>ЗИМАРИН Матвей</t>
  </si>
  <si>
    <t>ЕМЕЛЬЯНОВ Лев</t>
  </si>
  <si>
    <t>ОВЧИННИКОВ Евгений</t>
  </si>
  <si>
    <t>БРУСНИЦИН Павел</t>
  </si>
  <si>
    <t>КУЛИКОВ Сергей</t>
  </si>
  <si>
    <t>СИДОВ Роман</t>
  </si>
  <si>
    <t>ПЛАКУШКИН Иван</t>
  </si>
  <si>
    <t>ЮЛКИН Иван</t>
  </si>
  <si>
    <t>ЕСИК Артемий</t>
  </si>
  <si>
    <t>ИЛЬИН Роман</t>
  </si>
  <si>
    <t>КАПУСТИН Кирилл</t>
  </si>
  <si>
    <t>РОЗАНОВ Дмитрий</t>
  </si>
  <si>
    <t>ВОРОБЬЕВ Антон</t>
  </si>
  <si>
    <t>ШМАКАЕВ Кирилл</t>
  </si>
  <si>
    <t>Саратовская область</t>
  </si>
  <si>
    <t>КАЗАНОВ Евгений</t>
  </si>
  <si>
    <t>Забайкальский край</t>
  </si>
  <si>
    <t>МЕНЬШОВ Иван</t>
  </si>
  <si>
    <t>Орловская область</t>
  </si>
  <si>
    <t>ЕРЁМИН Евгений</t>
  </si>
  <si>
    <t>КОРОБОВ Павел</t>
  </si>
  <si>
    <t>НАЗАРОВ Олег</t>
  </si>
  <si>
    <t>ДОГНЕЕВ Мурат</t>
  </si>
  <si>
    <t>ШИШКИН Егор</t>
  </si>
  <si>
    <t>ГОЛОВЧЕНКО Даниил</t>
  </si>
  <si>
    <t>ЖУРАВЛЕВ Иван</t>
  </si>
  <si>
    <t>ГОРЮШИН Александр</t>
  </si>
  <si>
    <t>ДУЮНОВ Владислав</t>
  </si>
  <si>
    <t>ДОЛМАТОВ Виктор</t>
  </si>
  <si>
    <t>ЗОТОВ Евгений</t>
  </si>
  <si>
    <t>ГАНСЕВИЧ Богдан</t>
  </si>
  <si>
    <t>ОРЕХОВ Максим</t>
  </si>
  <si>
    <t>КОРОВНИЧЕНКО Кирилл</t>
  </si>
  <si>
    <t>СМЕТАНИН Владимир</t>
  </si>
  <si>
    <t>МИШУТИН Станислав</t>
  </si>
  <si>
    <t>Пензенская область</t>
  </si>
  <si>
    <t>БАБЮК Александр</t>
  </si>
  <si>
    <t>ПОПОВ Антон</t>
  </si>
  <si>
    <t>МАЦНЕВ Алексей</t>
  </si>
  <si>
    <t>Курская область</t>
  </si>
  <si>
    <t>АКИНДИНОВ Александр</t>
  </si>
  <si>
    <t>БОЖКОВ Станислав</t>
  </si>
  <si>
    <t>ШПАКОВСКИЙ Вячеслав</t>
  </si>
  <si>
    <t>СТРОКОВ Василий</t>
  </si>
  <si>
    <t>ЖАВРИД Антон</t>
  </si>
  <si>
    <t>ГАВРИЛОВ Егор</t>
  </si>
  <si>
    <t>ВК</t>
  </si>
  <si>
    <t>2640</t>
  </si>
  <si>
    <t>Очки CRP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</si>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</sst>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1" fontId="5" fillId="0" borderId="1" xfId="2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1" fontId="5" fillId="0" borderId="40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" xfId="4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C132"/>
  <sheetViews>
    <sheetView tabSelected="1" view="pageBreakPreview" topLeftCell="A87" zoomScale="79" zoomScaleNormal="100" zoomScaleSheetLayoutView="79" zoomScalePageLayoutView="50" workbookViewId="0">
      <selection activeCell="P98" sqref="P98"/>
    </sheetView>
  </sheetViews>
  <sheetFormatPr defaultColWidth="9.109375" defaultRowHeight="13.8" x14ac:dyDescent="0.25"/>
  <cols>
    <col min="1" max="1" width="7" style="36" customWidth="1"/>
    <col min="2" max="2" width="7" style="52" customWidth="1"/>
    <col min="3" max="3" width="13.6640625" style="52" customWidth="1"/>
    <col min="4" max="4" width="21.6640625" style="36" customWidth="1"/>
    <col min="5" max="5" width="11.6640625" style="59" customWidth="1"/>
    <col min="6" max="6" width="7.6640625" style="36" customWidth="1"/>
    <col min="7" max="7" width="25.33203125" style="36" customWidth="1"/>
    <col min="8" max="8" width="11.33203125" style="62" customWidth="1"/>
    <col min="9" max="9" width="12.6640625" style="70" customWidth="1"/>
    <col min="10" max="10" width="11.6640625" style="53" customWidth="1"/>
    <col min="11" max="11" width="13.21875" style="36" customWidth="1"/>
    <col min="12" max="12" width="7.44140625" style="36" customWidth="1"/>
    <col min="13" max="13" width="18.6640625" style="36" customWidth="1"/>
    <col min="14" max="16384" width="9.109375" style="36"/>
  </cols>
  <sheetData>
    <row r="1" spans="1:29" ht="19.2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29" ht="19.2" customHeight="1" x14ac:dyDescent="0.25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29" ht="19.2" customHeight="1" x14ac:dyDescent="0.25">
      <c r="A3" s="123" t="s">
        <v>11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29" ht="19.2" customHeight="1" x14ac:dyDescent="0.25">
      <c r="A4" s="123" t="s">
        <v>48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9" customHeight="1" x14ac:dyDescent="0.25">
      <c r="A5" s="156" t="s">
        <v>42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29" s="37" customFormat="1" ht="28.8" x14ac:dyDescent="0.25">
      <c r="A6" s="124" t="s">
        <v>49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8"/>
      <c r="O6" s="38"/>
      <c r="P6" s="38"/>
      <c r="Q6" s="38"/>
      <c r="R6" s="38"/>
      <c r="S6" s="38"/>
      <c r="T6" s="38"/>
      <c r="U6" s="38"/>
      <c r="V6" s="38"/>
    </row>
    <row r="7" spans="1:29" s="37" customFormat="1" ht="18" customHeight="1" x14ac:dyDescent="0.25">
      <c r="A7" s="122" t="s">
        <v>17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29" s="37" customFormat="1" ht="4.5" customHeight="1" thickBot="1" x14ac:dyDescent="0.3">
      <c r="A8" s="157" t="s">
        <v>42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</row>
    <row r="9" spans="1:29" ht="19.5" customHeight="1" thickTop="1" x14ac:dyDescent="0.25">
      <c r="A9" s="128" t="s">
        <v>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29" s="83" customFormat="1" ht="18" customHeight="1" x14ac:dyDescent="0.25">
      <c r="A10" s="131" t="s">
        <v>66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</row>
    <row r="11" spans="1:29" ht="19.5" customHeight="1" x14ac:dyDescent="0.25">
      <c r="A11" s="134" t="s">
        <v>77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6"/>
    </row>
    <row r="12" spans="1:29" ht="5.25" customHeight="1" x14ac:dyDescent="0.25">
      <c r="A12" s="158" t="s">
        <v>42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60"/>
    </row>
    <row r="13" spans="1:29" ht="15.6" x14ac:dyDescent="0.3">
      <c r="A13" s="25" t="s">
        <v>64</v>
      </c>
      <c r="B13" s="10"/>
      <c r="C13" s="10"/>
      <c r="D13" s="80"/>
      <c r="E13" s="32"/>
      <c r="F13" s="1"/>
      <c r="G13" s="19" t="s">
        <v>75</v>
      </c>
      <c r="H13" s="84"/>
      <c r="I13" s="63"/>
      <c r="J13" s="26"/>
      <c r="K13" s="15"/>
      <c r="L13" s="15"/>
      <c r="M13" s="16" t="s">
        <v>68</v>
      </c>
    </row>
    <row r="14" spans="1:29" ht="15.6" x14ac:dyDescent="0.25">
      <c r="A14" s="39" t="s">
        <v>65</v>
      </c>
      <c r="B14" s="7"/>
      <c r="C14" s="7"/>
      <c r="D14" s="33"/>
      <c r="E14" s="33"/>
      <c r="F14" s="2"/>
      <c r="G14" s="3" t="s">
        <v>76</v>
      </c>
      <c r="H14" s="85"/>
      <c r="I14" s="64"/>
      <c r="J14" s="27"/>
      <c r="K14" s="17"/>
      <c r="L14" s="17"/>
      <c r="M14" s="18" t="s">
        <v>50</v>
      </c>
    </row>
    <row r="15" spans="1:29" ht="14.4" x14ac:dyDescent="0.25">
      <c r="A15" s="137" t="s">
        <v>10</v>
      </c>
      <c r="B15" s="138"/>
      <c r="C15" s="138"/>
      <c r="D15" s="138"/>
      <c r="E15" s="138"/>
      <c r="F15" s="138"/>
      <c r="G15" s="139"/>
      <c r="H15" s="144" t="s">
        <v>1</v>
      </c>
      <c r="I15" s="145"/>
      <c r="J15" s="145"/>
      <c r="K15" s="145"/>
      <c r="L15" s="145"/>
      <c r="M15" s="146"/>
    </row>
    <row r="16" spans="1:29" ht="14.4" x14ac:dyDescent="0.25">
      <c r="A16" s="40" t="s">
        <v>18</v>
      </c>
      <c r="B16" s="41"/>
      <c r="C16" s="41"/>
      <c r="D16" s="42"/>
      <c r="E16" s="6" t="s">
        <v>42</v>
      </c>
      <c r="F16" s="42"/>
      <c r="G16" s="6"/>
      <c r="H16" s="60" t="s">
        <v>67</v>
      </c>
      <c r="I16" s="65"/>
      <c r="J16" s="28"/>
      <c r="K16" s="4"/>
      <c r="L16" s="4"/>
      <c r="M16" s="82"/>
    </row>
    <row r="17" spans="1:13" ht="14.4" x14ac:dyDescent="0.25">
      <c r="A17" s="40" t="s">
        <v>19</v>
      </c>
      <c r="B17" s="41"/>
      <c r="C17" s="41"/>
      <c r="D17" s="6"/>
      <c r="E17" s="34"/>
      <c r="F17" s="42"/>
      <c r="G17" s="6" t="s">
        <v>53</v>
      </c>
      <c r="H17" s="60" t="s">
        <v>51</v>
      </c>
      <c r="I17" s="65"/>
      <c r="J17" s="28"/>
      <c r="K17" s="4"/>
      <c r="L17" s="4"/>
      <c r="M17" s="43"/>
    </row>
    <row r="18" spans="1:13" ht="14.4" x14ac:dyDescent="0.25">
      <c r="A18" s="40" t="s">
        <v>20</v>
      </c>
      <c r="B18" s="41"/>
      <c r="C18" s="41"/>
      <c r="D18" s="6"/>
      <c r="E18" s="34"/>
      <c r="F18" s="42"/>
      <c r="G18" s="6" t="s">
        <v>54</v>
      </c>
      <c r="H18" s="60" t="s">
        <v>52</v>
      </c>
      <c r="I18" s="65"/>
      <c r="J18" s="28"/>
      <c r="K18" s="4"/>
      <c r="L18" s="4"/>
      <c r="M18" s="43" t="s">
        <v>180</v>
      </c>
    </row>
    <row r="19" spans="1:13" ht="16.2" thickBot="1" x14ac:dyDescent="0.3">
      <c r="A19" s="40" t="s">
        <v>16</v>
      </c>
      <c r="B19" s="8"/>
      <c r="C19" s="8"/>
      <c r="D19" s="5"/>
      <c r="F19" s="5"/>
      <c r="G19" s="6" t="s">
        <v>55</v>
      </c>
      <c r="H19" s="60" t="s">
        <v>38</v>
      </c>
      <c r="I19" s="65"/>
      <c r="J19" s="28"/>
      <c r="K19" s="31">
        <v>149.6</v>
      </c>
      <c r="L19" s="31"/>
      <c r="M19" s="43" t="s">
        <v>74</v>
      </c>
    </row>
    <row r="20" spans="1:13" ht="5.25" customHeight="1" thickTop="1" thickBot="1" x14ac:dyDescent="0.3">
      <c r="A20" s="13"/>
      <c r="B20" s="12"/>
      <c r="C20" s="12"/>
      <c r="D20" s="11"/>
      <c r="E20" s="35"/>
      <c r="F20" s="11"/>
      <c r="G20" s="11"/>
      <c r="H20" s="61"/>
      <c r="I20" s="66"/>
      <c r="J20" s="29"/>
      <c r="K20" s="11"/>
      <c r="L20" s="11"/>
      <c r="M20" s="14"/>
    </row>
    <row r="21" spans="1:13" s="44" customFormat="1" ht="26.4" customHeight="1" thickTop="1" x14ac:dyDescent="0.25">
      <c r="A21" s="140" t="s">
        <v>7</v>
      </c>
      <c r="B21" s="125" t="s">
        <v>13</v>
      </c>
      <c r="C21" s="125" t="s">
        <v>37</v>
      </c>
      <c r="D21" s="125" t="s">
        <v>2</v>
      </c>
      <c r="E21" s="142" t="s">
        <v>36</v>
      </c>
      <c r="F21" s="125" t="s">
        <v>9</v>
      </c>
      <c r="G21" s="125" t="s">
        <v>14</v>
      </c>
      <c r="H21" s="120" t="s">
        <v>8</v>
      </c>
      <c r="I21" s="120" t="s">
        <v>26</v>
      </c>
      <c r="J21" s="147" t="s">
        <v>23</v>
      </c>
      <c r="K21" s="149" t="s">
        <v>25</v>
      </c>
      <c r="L21" s="151" t="s">
        <v>181</v>
      </c>
      <c r="M21" s="164" t="s">
        <v>15</v>
      </c>
    </row>
    <row r="22" spans="1:13" s="44" customFormat="1" ht="13.5" customHeight="1" x14ac:dyDescent="0.25">
      <c r="A22" s="141"/>
      <c r="B22" s="126"/>
      <c r="C22" s="126"/>
      <c r="D22" s="126"/>
      <c r="E22" s="143"/>
      <c r="F22" s="126"/>
      <c r="G22" s="126"/>
      <c r="H22" s="121"/>
      <c r="I22" s="121"/>
      <c r="J22" s="148"/>
      <c r="K22" s="150"/>
      <c r="L22" s="152"/>
      <c r="M22" s="165"/>
    </row>
    <row r="23" spans="1:13" ht="16.8" customHeight="1" x14ac:dyDescent="0.25">
      <c r="A23" s="89">
        <v>1</v>
      </c>
      <c r="B23" s="90">
        <v>4</v>
      </c>
      <c r="C23" s="91">
        <v>10015848063</v>
      </c>
      <c r="D23" s="92" t="s">
        <v>78</v>
      </c>
      <c r="E23" s="93">
        <v>36268</v>
      </c>
      <c r="F23" s="94" t="s">
        <v>24</v>
      </c>
      <c r="G23" s="105" t="s">
        <v>79</v>
      </c>
      <c r="H23" s="107">
        <v>0.15556712962962962</v>
      </c>
      <c r="I23" s="108"/>
      <c r="J23" s="88">
        <f>$K$19/((H23*24))</f>
        <v>40.068447288148199</v>
      </c>
      <c r="K23" s="90" t="s">
        <v>24</v>
      </c>
      <c r="L23" s="116">
        <v>912.23439511193737</v>
      </c>
      <c r="M23" s="95"/>
    </row>
    <row r="24" spans="1:13" ht="16.8" customHeight="1" x14ac:dyDescent="0.25">
      <c r="A24" s="96" t="s">
        <v>179</v>
      </c>
      <c r="B24" s="90">
        <v>98</v>
      </c>
      <c r="C24" s="91">
        <v>10002670110</v>
      </c>
      <c r="D24" s="92" t="s">
        <v>80</v>
      </c>
      <c r="E24" s="93">
        <v>29683</v>
      </c>
      <c r="F24" s="94" t="s">
        <v>21</v>
      </c>
      <c r="G24" s="105" t="s">
        <v>81</v>
      </c>
      <c r="H24" s="107">
        <v>0.15560185185185185</v>
      </c>
      <c r="I24" s="108">
        <f>H24-$H$23</f>
        <v>3.472222222222765E-5</v>
      </c>
      <c r="J24" s="88">
        <f>$K$19/((H24*24))</f>
        <v>40.059506099375184</v>
      </c>
      <c r="K24" s="90"/>
      <c r="L24" s="116">
        <v>911.92612092702996</v>
      </c>
      <c r="M24" s="95"/>
    </row>
    <row r="25" spans="1:13" ht="16.8" customHeight="1" x14ac:dyDescent="0.25">
      <c r="A25" s="96">
        <v>2</v>
      </c>
      <c r="B25" s="90">
        <v>2</v>
      </c>
      <c r="C25" s="91">
        <v>10036058217</v>
      </c>
      <c r="D25" s="92" t="s">
        <v>82</v>
      </c>
      <c r="E25" s="93">
        <v>37200</v>
      </c>
      <c r="F25" s="94" t="s">
        <v>24</v>
      </c>
      <c r="G25" s="105" t="s">
        <v>79</v>
      </c>
      <c r="H25" s="107">
        <v>0.15668981481481481</v>
      </c>
      <c r="I25" s="108">
        <f t="shared" ref="I25:I55" si="0">H25-$H$23</f>
        <v>1.1226851851851849E-3</v>
      </c>
      <c r="J25" s="88">
        <f t="shared" ref="J25:J55" si="1">$K$19/((H25*24))</f>
        <v>39.781356182597136</v>
      </c>
      <c r="K25" s="90" t="s">
        <v>24</v>
      </c>
      <c r="L25" s="116">
        <v>902.47493344490977</v>
      </c>
      <c r="M25" s="95"/>
    </row>
    <row r="26" spans="1:13" ht="16.8" customHeight="1" x14ac:dyDescent="0.25">
      <c r="A26" s="96">
        <v>3</v>
      </c>
      <c r="B26" s="90">
        <v>78</v>
      </c>
      <c r="C26" s="91">
        <v>10003057605</v>
      </c>
      <c r="D26" s="92" t="s">
        <v>83</v>
      </c>
      <c r="E26" s="93">
        <v>30247</v>
      </c>
      <c r="F26" s="94" t="s">
        <v>24</v>
      </c>
      <c r="G26" s="105" t="s">
        <v>58</v>
      </c>
      <c r="H26" s="107">
        <v>0.15668981481481481</v>
      </c>
      <c r="I26" s="108">
        <f t="shared" si="0"/>
        <v>1.1226851851851849E-3</v>
      </c>
      <c r="J26" s="88">
        <f t="shared" si="1"/>
        <v>39.781356182597136</v>
      </c>
      <c r="K26" s="90" t="s">
        <v>24</v>
      </c>
      <c r="L26" s="116">
        <v>902.47493344490977</v>
      </c>
      <c r="M26" s="95"/>
    </row>
    <row r="27" spans="1:13" ht="16.8" customHeight="1" x14ac:dyDescent="0.25">
      <c r="A27" s="96">
        <v>4</v>
      </c>
      <c r="B27" s="90">
        <v>24</v>
      </c>
      <c r="C27" s="91">
        <v>10009194570</v>
      </c>
      <c r="D27" s="92" t="s">
        <v>84</v>
      </c>
      <c r="E27" s="93">
        <v>35349</v>
      </c>
      <c r="F27" s="94" t="s">
        <v>24</v>
      </c>
      <c r="G27" s="105" t="s">
        <v>57</v>
      </c>
      <c r="H27" s="107">
        <v>0.15668981481481481</v>
      </c>
      <c r="I27" s="108">
        <f t="shared" si="0"/>
        <v>1.1226851851851849E-3</v>
      </c>
      <c r="J27" s="88">
        <f t="shared" si="1"/>
        <v>39.781356182597136</v>
      </c>
      <c r="K27" s="90" t="s">
        <v>24</v>
      </c>
      <c r="L27" s="116">
        <v>902.47493344490977</v>
      </c>
      <c r="M27" s="95"/>
    </row>
    <row r="28" spans="1:13" ht="16.8" customHeight="1" x14ac:dyDescent="0.25">
      <c r="A28" s="96">
        <v>5</v>
      </c>
      <c r="B28" s="90">
        <v>79</v>
      </c>
      <c r="C28" s="91">
        <v>10036028410</v>
      </c>
      <c r="D28" s="92" t="s">
        <v>85</v>
      </c>
      <c r="E28" s="93">
        <v>37061</v>
      </c>
      <c r="F28" s="94" t="s">
        <v>24</v>
      </c>
      <c r="G28" s="105" t="s">
        <v>58</v>
      </c>
      <c r="H28" s="107">
        <v>0.1570138888888889</v>
      </c>
      <c r="I28" s="108">
        <f t="shared" si="0"/>
        <v>1.4467592592592726E-3</v>
      </c>
      <c r="J28" s="88">
        <f t="shared" si="1"/>
        <v>39.699248120300751</v>
      </c>
      <c r="K28" s="90" t="s">
        <v>24</v>
      </c>
      <c r="L28" s="116">
        <v>899.73481119759936</v>
      </c>
      <c r="M28" s="95"/>
    </row>
    <row r="29" spans="1:13" ht="16.8" customHeight="1" x14ac:dyDescent="0.25">
      <c r="A29" s="96">
        <v>6</v>
      </c>
      <c r="B29" s="90">
        <v>7</v>
      </c>
      <c r="C29" s="91">
        <v>10034952922</v>
      </c>
      <c r="D29" s="92" t="s">
        <v>86</v>
      </c>
      <c r="E29" s="93">
        <v>36610</v>
      </c>
      <c r="F29" s="94" t="s">
        <v>21</v>
      </c>
      <c r="G29" s="105" t="s">
        <v>182</v>
      </c>
      <c r="H29" s="107">
        <v>0.1570138888888889</v>
      </c>
      <c r="I29" s="108">
        <f t="shared" si="0"/>
        <v>1.4467592592592726E-3</v>
      </c>
      <c r="J29" s="88">
        <f t="shared" si="1"/>
        <v>39.699248120300751</v>
      </c>
      <c r="K29" s="90" t="s">
        <v>24</v>
      </c>
      <c r="L29" s="116">
        <v>899.73481119759936</v>
      </c>
      <c r="M29" s="95"/>
    </row>
    <row r="30" spans="1:13" ht="16.8" customHeight="1" x14ac:dyDescent="0.25">
      <c r="A30" s="96">
        <v>7</v>
      </c>
      <c r="B30" s="90">
        <v>8</v>
      </c>
      <c r="C30" s="91">
        <v>10023524100</v>
      </c>
      <c r="D30" s="92" t="s">
        <v>87</v>
      </c>
      <c r="E30" s="93">
        <v>36531</v>
      </c>
      <c r="F30" s="94" t="s">
        <v>21</v>
      </c>
      <c r="G30" s="105" t="s">
        <v>182</v>
      </c>
      <c r="H30" s="107">
        <v>0.1570138888888889</v>
      </c>
      <c r="I30" s="108">
        <f t="shared" si="0"/>
        <v>1.4467592592592726E-3</v>
      </c>
      <c r="J30" s="88">
        <f t="shared" si="1"/>
        <v>39.699248120300751</v>
      </c>
      <c r="K30" s="90" t="s">
        <v>24</v>
      </c>
      <c r="L30" s="116">
        <v>899.73481119759936</v>
      </c>
      <c r="M30" s="95"/>
    </row>
    <row r="31" spans="1:13" ht="16.8" customHeight="1" x14ac:dyDescent="0.25">
      <c r="A31" s="96">
        <v>8</v>
      </c>
      <c r="B31" s="90">
        <v>61</v>
      </c>
      <c r="C31" s="91">
        <v>10034993035</v>
      </c>
      <c r="D31" s="92" t="s">
        <v>88</v>
      </c>
      <c r="E31" s="93">
        <v>36398</v>
      </c>
      <c r="F31" s="94" t="s">
        <v>24</v>
      </c>
      <c r="G31" s="105" t="s">
        <v>89</v>
      </c>
      <c r="H31" s="107">
        <v>0.1570138888888889</v>
      </c>
      <c r="I31" s="108">
        <f t="shared" si="0"/>
        <v>1.4467592592592726E-3</v>
      </c>
      <c r="J31" s="88">
        <f t="shared" si="1"/>
        <v>39.699248120300751</v>
      </c>
      <c r="K31" s="90" t="s">
        <v>24</v>
      </c>
      <c r="L31" s="116">
        <v>899.73481119759936</v>
      </c>
      <c r="M31" s="95"/>
    </row>
    <row r="32" spans="1:13" ht="16.8" customHeight="1" x14ac:dyDescent="0.25">
      <c r="A32" s="96">
        <v>9</v>
      </c>
      <c r="B32" s="90">
        <v>28</v>
      </c>
      <c r="C32" s="91">
        <v>10015958605</v>
      </c>
      <c r="D32" s="92" t="s">
        <v>90</v>
      </c>
      <c r="E32" s="93">
        <v>35886</v>
      </c>
      <c r="F32" s="94" t="s">
        <v>24</v>
      </c>
      <c r="G32" s="105" t="s">
        <v>57</v>
      </c>
      <c r="H32" s="107">
        <v>0.1570486111111111</v>
      </c>
      <c r="I32" s="108">
        <f t="shared" si="0"/>
        <v>1.4814814814814725E-3</v>
      </c>
      <c r="J32" s="88">
        <f t="shared" si="1"/>
        <v>39.690470926376307</v>
      </c>
      <c r="K32" s="90" t="s">
        <v>24</v>
      </c>
      <c r="L32" s="116">
        <v>899.44319817021312</v>
      </c>
      <c r="M32" s="95"/>
    </row>
    <row r="33" spans="1:13" ht="16.8" customHeight="1" x14ac:dyDescent="0.25">
      <c r="A33" s="96">
        <v>10</v>
      </c>
      <c r="B33" s="90">
        <v>77</v>
      </c>
      <c r="C33" s="91">
        <v>10058295869</v>
      </c>
      <c r="D33" s="92" t="s">
        <v>91</v>
      </c>
      <c r="E33" s="93">
        <v>36311</v>
      </c>
      <c r="F33" s="94" t="s">
        <v>24</v>
      </c>
      <c r="G33" s="105" t="s">
        <v>58</v>
      </c>
      <c r="H33" s="107">
        <v>0.15710648148148149</v>
      </c>
      <c r="I33" s="108">
        <f t="shared" si="0"/>
        <v>1.5393518518518612E-3</v>
      </c>
      <c r="J33" s="88">
        <f t="shared" si="1"/>
        <v>39.675850891410043</v>
      </c>
      <c r="K33" s="90" t="s">
        <v>24</v>
      </c>
      <c r="L33" s="116">
        <v>898.95801566081366</v>
      </c>
      <c r="M33" s="95"/>
    </row>
    <row r="34" spans="1:13" ht="16.8" customHeight="1" x14ac:dyDescent="0.25">
      <c r="A34" s="96">
        <v>11</v>
      </c>
      <c r="B34" s="90">
        <v>86</v>
      </c>
      <c r="C34" s="91">
        <v>10036099542</v>
      </c>
      <c r="D34" s="92" t="s">
        <v>92</v>
      </c>
      <c r="E34" s="93">
        <v>37541</v>
      </c>
      <c r="F34" s="94" t="s">
        <v>24</v>
      </c>
      <c r="G34" s="105" t="s">
        <v>93</v>
      </c>
      <c r="H34" s="107">
        <v>0.15806712962962963</v>
      </c>
      <c r="I34" s="108">
        <f t="shared" si="0"/>
        <v>2.5000000000000022E-3</v>
      </c>
      <c r="J34" s="88">
        <f t="shared" si="1"/>
        <v>39.434722120524277</v>
      </c>
      <c r="K34" s="90" t="s">
        <v>24</v>
      </c>
      <c r="L34" s="116">
        <v>891.05333469933771</v>
      </c>
      <c r="M34" s="95"/>
    </row>
    <row r="35" spans="1:13" ht="16.8" customHeight="1" x14ac:dyDescent="0.25">
      <c r="A35" s="96">
        <v>12</v>
      </c>
      <c r="B35" s="90">
        <v>29</v>
      </c>
      <c r="C35" s="91">
        <v>10053914604</v>
      </c>
      <c r="D35" s="92" t="s">
        <v>94</v>
      </c>
      <c r="E35" s="93">
        <v>37947</v>
      </c>
      <c r="F35" s="94" t="s">
        <v>24</v>
      </c>
      <c r="G35" s="105" t="s">
        <v>57</v>
      </c>
      <c r="H35" s="107">
        <v>0.15828703703703703</v>
      </c>
      <c r="I35" s="108">
        <f t="shared" si="0"/>
        <v>2.719907407407407E-3</v>
      </c>
      <c r="J35" s="88">
        <f t="shared" si="1"/>
        <v>39.379935653699917</v>
      </c>
      <c r="K35" s="90" t="s">
        <v>24</v>
      </c>
      <c r="L35" s="116">
        <v>889.28228463956805</v>
      </c>
      <c r="M35" s="95"/>
    </row>
    <row r="36" spans="1:13" ht="16.8" customHeight="1" x14ac:dyDescent="0.25">
      <c r="A36" s="96">
        <v>13</v>
      </c>
      <c r="B36" s="90">
        <v>33</v>
      </c>
      <c r="C36" s="91">
        <v>10006461901</v>
      </c>
      <c r="D36" s="92" t="s">
        <v>95</v>
      </c>
      <c r="E36" s="93">
        <v>33260</v>
      </c>
      <c r="F36" s="94" t="s">
        <v>21</v>
      </c>
      <c r="G36" s="105" t="s">
        <v>57</v>
      </c>
      <c r="H36" s="107">
        <v>0.15842592592592594</v>
      </c>
      <c r="I36" s="108">
        <f t="shared" si="0"/>
        <v>2.8587962962963176E-3</v>
      </c>
      <c r="J36" s="88">
        <f t="shared" si="1"/>
        <v>39.34541203974284</v>
      </c>
      <c r="K36" s="90" t="s">
        <v>33</v>
      </c>
      <c r="L36" s="116">
        <v>888.17087731311813</v>
      </c>
      <c r="M36" s="95"/>
    </row>
    <row r="37" spans="1:13" ht="16.8" customHeight="1" x14ac:dyDescent="0.25">
      <c r="A37" s="96">
        <v>14</v>
      </c>
      <c r="B37" s="90">
        <v>45</v>
      </c>
      <c r="C37" s="91">
        <v>10008705227</v>
      </c>
      <c r="D37" s="92" t="s">
        <v>96</v>
      </c>
      <c r="E37" s="93">
        <v>34093</v>
      </c>
      <c r="F37" s="94" t="s">
        <v>24</v>
      </c>
      <c r="G37" s="105" t="s">
        <v>40</v>
      </c>
      <c r="H37" s="107">
        <v>0.15858796296296296</v>
      </c>
      <c r="I37" s="108">
        <f t="shared" si="0"/>
        <v>3.0208333333333337E-3</v>
      </c>
      <c r="J37" s="88">
        <f t="shared" si="1"/>
        <v>39.305210918114142</v>
      </c>
      <c r="K37" s="90" t="s">
        <v>33</v>
      </c>
      <c r="L37" s="116">
        <v>886.88114658039444</v>
      </c>
      <c r="M37" s="95"/>
    </row>
    <row r="38" spans="1:13" ht="16.8" customHeight="1" x14ac:dyDescent="0.25">
      <c r="A38" s="96">
        <v>15</v>
      </c>
      <c r="B38" s="90">
        <v>6</v>
      </c>
      <c r="C38" s="91">
        <v>10015314361</v>
      </c>
      <c r="D38" s="92" t="s">
        <v>97</v>
      </c>
      <c r="E38" s="93">
        <v>36174</v>
      </c>
      <c r="F38" s="94" t="s">
        <v>21</v>
      </c>
      <c r="G38" s="105" t="s">
        <v>182</v>
      </c>
      <c r="H38" s="107">
        <v>0.15858796296296296</v>
      </c>
      <c r="I38" s="108">
        <f t="shared" si="0"/>
        <v>3.0208333333333337E-3</v>
      </c>
      <c r="J38" s="88">
        <f t="shared" si="1"/>
        <v>39.305210918114142</v>
      </c>
      <c r="K38" s="90" t="s">
        <v>33</v>
      </c>
      <c r="L38" s="116">
        <v>886.88114658039444</v>
      </c>
      <c r="M38" s="95"/>
    </row>
    <row r="39" spans="1:13" ht="16.8" customHeight="1" x14ac:dyDescent="0.25">
      <c r="A39" s="96">
        <v>16</v>
      </c>
      <c r="B39" s="90">
        <v>53</v>
      </c>
      <c r="C39" s="91">
        <v>10014388417</v>
      </c>
      <c r="D39" s="92" t="s">
        <v>98</v>
      </c>
      <c r="E39" s="93">
        <v>35755</v>
      </c>
      <c r="F39" s="94" t="s">
        <v>24</v>
      </c>
      <c r="G39" s="105" t="s">
        <v>61</v>
      </c>
      <c r="H39" s="107">
        <v>0.15895833333333334</v>
      </c>
      <c r="I39" s="108">
        <f t="shared" si="0"/>
        <v>3.3912037037037157E-3</v>
      </c>
      <c r="J39" s="88">
        <f t="shared" si="1"/>
        <v>39.213630406290953</v>
      </c>
      <c r="K39" s="90" t="s">
        <v>33</v>
      </c>
      <c r="L39" s="116">
        <v>883.96070281613584</v>
      </c>
      <c r="M39" s="95"/>
    </row>
    <row r="40" spans="1:13" ht="16.8" customHeight="1" x14ac:dyDescent="0.25">
      <c r="A40" s="96">
        <v>17</v>
      </c>
      <c r="B40" s="90">
        <v>74</v>
      </c>
      <c r="C40" s="91">
        <v>10034920687</v>
      </c>
      <c r="D40" s="92" t="s">
        <v>99</v>
      </c>
      <c r="E40" s="93">
        <v>35266</v>
      </c>
      <c r="F40" s="94" t="s">
        <v>24</v>
      </c>
      <c r="G40" s="105" t="s">
        <v>58</v>
      </c>
      <c r="H40" s="107">
        <v>0.15929398148148147</v>
      </c>
      <c r="I40" s="108">
        <f t="shared" si="0"/>
        <v>3.7268518518518423E-3</v>
      </c>
      <c r="J40" s="88">
        <f t="shared" si="1"/>
        <v>39.131003414953135</v>
      </c>
      <c r="K40" s="90" t="s">
        <v>33</v>
      </c>
      <c r="L40" s="116">
        <v>881.34645370708654</v>
      </c>
      <c r="M40" s="95"/>
    </row>
    <row r="41" spans="1:13" ht="16.8" customHeight="1" x14ac:dyDescent="0.25">
      <c r="A41" s="96">
        <v>18</v>
      </c>
      <c r="B41" s="90">
        <v>12</v>
      </c>
      <c r="C41" s="91">
        <v>10036035177</v>
      </c>
      <c r="D41" s="92" t="s">
        <v>100</v>
      </c>
      <c r="E41" s="93">
        <v>37434</v>
      </c>
      <c r="F41" s="94" t="s">
        <v>24</v>
      </c>
      <c r="G41" s="105" t="s">
        <v>182</v>
      </c>
      <c r="H41" s="107">
        <v>0.16150462962962964</v>
      </c>
      <c r="I41" s="108">
        <f t="shared" si="0"/>
        <v>5.9375000000000122E-3</v>
      </c>
      <c r="J41" s="88">
        <f t="shared" si="1"/>
        <v>38.595384835889348</v>
      </c>
      <c r="K41" s="90" t="s">
        <v>33</v>
      </c>
      <c r="L41" s="116">
        <v>864.84941399132049</v>
      </c>
      <c r="M41" s="95"/>
    </row>
    <row r="42" spans="1:13" ht="16.8" customHeight="1" x14ac:dyDescent="0.25">
      <c r="A42" s="96">
        <v>19</v>
      </c>
      <c r="B42" s="90">
        <v>9</v>
      </c>
      <c r="C42" s="91">
        <v>10010168412</v>
      </c>
      <c r="D42" s="92" t="s">
        <v>101</v>
      </c>
      <c r="E42" s="93">
        <v>36015</v>
      </c>
      <c r="F42" s="94" t="s">
        <v>24</v>
      </c>
      <c r="G42" s="105" t="s">
        <v>182</v>
      </c>
      <c r="H42" s="107">
        <v>0.16150462962962964</v>
      </c>
      <c r="I42" s="108">
        <f t="shared" si="0"/>
        <v>5.9375000000000122E-3</v>
      </c>
      <c r="J42" s="88">
        <f t="shared" si="1"/>
        <v>38.595384835889348</v>
      </c>
      <c r="K42" s="90" t="s">
        <v>33</v>
      </c>
      <c r="L42" s="116">
        <v>864.84941399132049</v>
      </c>
      <c r="M42" s="95"/>
    </row>
    <row r="43" spans="1:13" ht="16.8" customHeight="1" x14ac:dyDescent="0.25">
      <c r="A43" s="96">
        <v>20</v>
      </c>
      <c r="B43" s="90">
        <v>91</v>
      </c>
      <c r="C43" s="91">
        <v>10036060742</v>
      </c>
      <c r="D43" s="92" t="s">
        <v>102</v>
      </c>
      <c r="E43" s="93">
        <v>37731</v>
      </c>
      <c r="F43" s="94" t="s">
        <v>24</v>
      </c>
      <c r="G43" s="105" t="s">
        <v>103</v>
      </c>
      <c r="H43" s="107">
        <v>0.16150462962962964</v>
      </c>
      <c r="I43" s="108">
        <f t="shared" si="0"/>
        <v>5.9375000000000122E-3</v>
      </c>
      <c r="J43" s="88">
        <f t="shared" si="1"/>
        <v>38.595384835889348</v>
      </c>
      <c r="K43" s="90" t="s">
        <v>33</v>
      </c>
      <c r="L43" s="116">
        <v>864.84941399132049</v>
      </c>
      <c r="M43" s="95"/>
    </row>
    <row r="44" spans="1:13" ht="16.8" customHeight="1" x14ac:dyDescent="0.25">
      <c r="A44" s="96">
        <v>21</v>
      </c>
      <c r="B44" s="90">
        <v>60</v>
      </c>
      <c r="C44" s="91">
        <v>10010085960</v>
      </c>
      <c r="D44" s="92" t="s">
        <v>104</v>
      </c>
      <c r="E44" s="93">
        <v>34246</v>
      </c>
      <c r="F44" s="94" t="s">
        <v>24</v>
      </c>
      <c r="G44" s="105" t="s">
        <v>89</v>
      </c>
      <c r="H44" s="107">
        <v>0.1615625</v>
      </c>
      <c r="I44" s="108">
        <f t="shared" si="0"/>
        <v>5.9953703703703731E-3</v>
      </c>
      <c r="J44" s="88">
        <f t="shared" si="1"/>
        <v>38.581560283687942</v>
      </c>
      <c r="K44" s="90"/>
      <c r="L44" s="116">
        <v>864.43342644031566</v>
      </c>
      <c r="M44" s="95"/>
    </row>
    <row r="45" spans="1:13" ht="16.8" customHeight="1" x14ac:dyDescent="0.25">
      <c r="A45" s="96">
        <v>22</v>
      </c>
      <c r="B45" s="90">
        <v>25</v>
      </c>
      <c r="C45" s="91">
        <v>10083879823</v>
      </c>
      <c r="D45" s="92" t="s">
        <v>105</v>
      </c>
      <c r="E45" s="93">
        <v>38312</v>
      </c>
      <c r="F45" s="94" t="s">
        <v>33</v>
      </c>
      <c r="G45" s="105" t="s">
        <v>57</v>
      </c>
      <c r="H45" s="107">
        <v>0.16351851851851854</v>
      </c>
      <c r="I45" s="108">
        <f t="shared" si="0"/>
        <v>7.9513888888889106E-3</v>
      </c>
      <c r="J45" s="88">
        <f t="shared" si="1"/>
        <v>38.12004530011324</v>
      </c>
      <c r="K45" s="90"/>
      <c r="L45" s="116">
        <v>850.80825136663918</v>
      </c>
      <c r="M45" s="95"/>
    </row>
    <row r="46" spans="1:13" ht="16.8" customHeight="1" x14ac:dyDescent="0.25">
      <c r="A46" s="96">
        <v>23</v>
      </c>
      <c r="B46" s="90">
        <v>57</v>
      </c>
      <c r="C46" s="91">
        <v>10089252310</v>
      </c>
      <c r="D46" s="92" t="s">
        <v>106</v>
      </c>
      <c r="E46" s="93">
        <v>38144</v>
      </c>
      <c r="F46" s="94" t="s">
        <v>33</v>
      </c>
      <c r="G46" s="105" t="s">
        <v>61</v>
      </c>
      <c r="H46" s="107">
        <v>0.16351851851851854</v>
      </c>
      <c r="I46" s="108">
        <f t="shared" si="0"/>
        <v>7.9513888888889106E-3</v>
      </c>
      <c r="J46" s="88">
        <f t="shared" si="1"/>
        <v>38.12004530011324</v>
      </c>
      <c r="K46" s="90"/>
      <c r="L46" s="116">
        <v>850.80825136663918</v>
      </c>
      <c r="M46" s="95"/>
    </row>
    <row r="47" spans="1:13" ht="16.8" customHeight="1" x14ac:dyDescent="0.25">
      <c r="A47" s="96">
        <v>24</v>
      </c>
      <c r="B47" s="90">
        <v>82</v>
      </c>
      <c r="C47" s="91">
        <v>10080256265</v>
      </c>
      <c r="D47" s="92" t="s">
        <v>107</v>
      </c>
      <c r="E47" s="93">
        <v>37809</v>
      </c>
      <c r="F47" s="94" t="s">
        <v>33</v>
      </c>
      <c r="G47" s="105" t="s">
        <v>58</v>
      </c>
      <c r="H47" s="107">
        <v>0.16354166666666667</v>
      </c>
      <c r="I47" s="108">
        <f t="shared" si="0"/>
        <v>7.9745370370370439E-3</v>
      </c>
      <c r="J47" s="88">
        <f t="shared" si="1"/>
        <v>38.114649681528661</v>
      </c>
      <c r="K47" s="90"/>
      <c r="L47" s="116">
        <v>850.65186024165746</v>
      </c>
      <c r="M47" s="95"/>
    </row>
    <row r="48" spans="1:13" ht="16.8" customHeight="1" x14ac:dyDescent="0.25">
      <c r="A48" s="96">
        <v>25</v>
      </c>
      <c r="B48" s="90">
        <v>17</v>
      </c>
      <c r="C48" s="91">
        <v>10049916382</v>
      </c>
      <c r="D48" s="92" t="s">
        <v>108</v>
      </c>
      <c r="E48" s="93">
        <v>37680</v>
      </c>
      <c r="F48" s="94" t="s">
        <v>24</v>
      </c>
      <c r="G48" s="105" t="s">
        <v>182</v>
      </c>
      <c r="H48" s="107">
        <v>0.16359953703703703</v>
      </c>
      <c r="I48" s="108">
        <f t="shared" si="0"/>
        <v>8.0324074074074048E-3</v>
      </c>
      <c r="J48" s="88">
        <f t="shared" si="1"/>
        <v>38.101167315175097</v>
      </c>
      <c r="K48" s="90"/>
      <c r="L48" s="116">
        <v>850.2613588579344</v>
      </c>
      <c r="M48" s="95"/>
    </row>
    <row r="49" spans="1:13" ht="16.8" customHeight="1" x14ac:dyDescent="0.25">
      <c r="A49" s="96">
        <v>26</v>
      </c>
      <c r="B49" s="90">
        <v>20</v>
      </c>
      <c r="C49" s="91">
        <v>10034993439</v>
      </c>
      <c r="D49" s="92" t="s">
        <v>109</v>
      </c>
      <c r="E49" s="93">
        <v>36844</v>
      </c>
      <c r="F49" s="94" t="s">
        <v>24</v>
      </c>
      <c r="G49" s="105" t="s">
        <v>57</v>
      </c>
      <c r="H49" s="107">
        <v>0.16359953703703703</v>
      </c>
      <c r="I49" s="108">
        <f t="shared" si="0"/>
        <v>8.0324074074074048E-3</v>
      </c>
      <c r="J49" s="88">
        <f t="shared" si="1"/>
        <v>38.101167315175097</v>
      </c>
      <c r="K49" s="90"/>
      <c r="L49" s="116">
        <v>850.2613588579344</v>
      </c>
      <c r="M49" s="95"/>
    </row>
    <row r="50" spans="1:13" ht="16.8" customHeight="1" x14ac:dyDescent="0.25">
      <c r="A50" s="96">
        <v>27</v>
      </c>
      <c r="B50" s="90">
        <v>36</v>
      </c>
      <c r="C50" s="91">
        <v>10005747939</v>
      </c>
      <c r="D50" s="92" t="s">
        <v>110</v>
      </c>
      <c r="E50" s="93">
        <v>32939</v>
      </c>
      <c r="F50" s="94" t="s">
        <v>32</v>
      </c>
      <c r="G50" s="105" t="s">
        <v>63</v>
      </c>
      <c r="H50" s="107">
        <v>0.16359953703703703</v>
      </c>
      <c r="I50" s="108">
        <f t="shared" si="0"/>
        <v>8.0324074074074048E-3</v>
      </c>
      <c r="J50" s="88">
        <f t="shared" si="1"/>
        <v>38.101167315175097</v>
      </c>
      <c r="K50" s="90"/>
      <c r="L50" s="116">
        <v>850.2613588579344</v>
      </c>
      <c r="M50" s="95"/>
    </row>
    <row r="51" spans="1:13" ht="16.8" customHeight="1" x14ac:dyDescent="0.25">
      <c r="A51" s="96">
        <v>28</v>
      </c>
      <c r="B51" s="90">
        <v>14</v>
      </c>
      <c r="C51" s="91">
        <v>10036078122</v>
      </c>
      <c r="D51" s="92" t="s">
        <v>111</v>
      </c>
      <c r="E51" s="93">
        <v>37359</v>
      </c>
      <c r="F51" s="94" t="s">
        <v>24</v>
      </c>
      <c r="G51" s="105" t="s">
        <v>182</v>
      </c>
      <c r="H51" s="107">
        <v>0.16407407407407407</v>
      </c>
      <c r="I51" s="108">
        <f t="shared" si="0"/>
        <v>8.506944444444442E-3</v>
      </c>
      <c r="J51" s="88">
        <f t="shared" si="1"/>
        <v>37.990970654627539</v>
      </c>
      <c r="K51" s="90"/>
      <c r="L51" s="116">
        <v>847.0846388329071</v>
      </c>
      <c r="M51" s="95"/>
    </row>
    <row r="52" spans="1:13" ht="16.8" customHeight="1" x14ac:dyDescent="0.25">
      <c r="A52" s="96">
        <v>29</v>
      </c>
      <c r="B52" s="90">
        <v>26</v>
      </c>
      <c r="C52" s="91">
        <v>10002738414</v>
      </c>
      <c r="D52" s="92" t="s">
        <v>112</v>
      </c>
      <c r="E52" s="93">
        <v>30321</v>
      </c>
      <c r="F52" s="94" t="s">
        <v>24</v>
      </c>
      <c r="G52" s="105" t="s">
        <v>57</v>
      </c>
      <c r="H52" s="107">
        <v>0.1653240740740741</v>
      </c>
      <c r="I52" s="108">
        <f t="shared" si="0"/>
        <v>9.7569444444444708E-3</v>
      </c>
      <c r="J52" s="88">
        <f t="shared" si="1"/>
        <v>37.703724446933627</v>
      </c>
      <c r="K52" s="90"/>
      <c r="L52" s="116">
        <v>838.92593755119788</v>
      </c>
      <c r="M52" s="95"/>
    </row>
    <row r="53" spans="1:13" ht="16.8" customHeight="1" x14ac:dyDescent="0.25">
      <c r="A53" s="96">
        <v>30</v>
      </c>
      <c r="B53" s="90">
        <v>88</v>
      </c>
      <c r="C53" s="91">
        <v>10036072664</v>
      </c>
      <c r="D53" s="92" t="s">
        <v>113</v>
      </c>
      <c r="E53" s="93">
        <v>36909</v>
      </c>
      <c r="F53" s="94" t="s">
        <v>24</v>
      </c>
      <c r="G53" s="105" t="s">
        <v>93</v>
      </c>
      <c r="H53" s="107">
        <v>0.16651620370370371</v>
      </c>
      <c r="I53" s="108">
        <f t="shared" si="0"/>
        <v>1.0949074074074083E-2</v>
      </c>
      <c r="J53" s="88">
        <f t="shared" si="1"/>
        <v>37.433794397720156</v>
      </c>
      <c r="K53" s="90"/>
      <c r="L53" s="116">
        <v>831.41220390258593</v>
      </c>
      <c r="M53" s="95"/>
    </row>
    <row r="54" spans="1:13" ht="16.8" customHeight="1" x14ac:dyDescent="0.25">
      <c r="A54" s="96" t="s">
        <v>179</v>
      </c>
      <c r="B54" s="90">
        <v>100</v>
      </c>
      <c r="C54" s="91">
        <v>10073754134</v>
      </c>
      <c r="D54" s="92" t="s">
        <v>114</v>
      </c>
      <c r="E54" s="93">
        <v>37494</v>
      </c>
      <c r="F54" s="94" t="s">
        <v>24</v>
      </c>
      <c r="G54" s="105" t="s">
        <v>81</v>
      </c>
      <c r="H54" s="107">
        <v>0.16791666666666669</v>
      </c>
      <c r="I54" s="108">
        <f t="shared" si="0"/>
        <v>1.2349537037037062E-2</v>
      </c>
      <c r="J54" s="88">
        <f t="shared" si="1"/>
        <v>37.121588089330018</v>
      </c>
      <c r="K54" s="90"/>
      <c r="L54" s="116">
        <v>822.89567400608553</v>
      </c>
      <c r="M54" s="95"/>
    </row>
    <row r="55" spans="1:13" ht="16.8" customHeight="1" x14ac:dyDescent="0.25">
      <c r="A55" s="96">
        <v>31</v>
      </c>
      <c r="B55" s="90">
        <v>41</v>
      </c>
      <c r="C55" s="91">
        <v>10055591488</v>
      </c>
      <c r="D55" s="92" t="s">
        <v>115</v>
      </c>
      <c r="E55" s="93">
        <v>37289</v>
      </c>
      <c r="F55" s="94" t="s">
        <v>33</v>
      </c>
      <c r="G55" s="105" t="s">
        <v>63</v>
      </c>
      <c r="H55" s="107">
        <v>0.17010416666666664</v>
      </c>
      <c r="I55" s="108">
        <f t="shared" si="0"/>
        <v>1.4537037037037015E-2</v>
      </c>
      <c r="J55" s="88">
        <f t="shared" si="1"/>
        <v>36.644213104715249</v>
      </c>
      <c r="K55" s="90"/>
      <c r="L55" s="116">
        <v>810.20899864269393</v>
      </c>
      <c r="M55" s="95"/>
    </row>
    <row r="56" spans="1:13" ht="16.8" customHeight="1" x14ac:dyDescent="0.25">
      <c r="A56" s="96" t="s">
        <v>70</v>
      </c>
      <c r="B56" s="90">
        <v>1</v>
      </c>
      <c r="C56" s="91">
        <v>10010201350</v>
      </c>
      <c r="D56" s="92" t="s">
        <v>116</v>
      </c>
      <c r="E56" s="93">
        <v>35485</v>
      </c>
      <c r="F56" s="94" t="s">
        <v>24</v>
      </c>
      <c r="G56" s="105" t="s">
        <v>79</v>
      </c>
      <c r="H56" s="107"/>
      <c r="I56" s="108"/>
      <c r="J56" s="88"/>
      <c r="K56" s="90"/>
      <c r="L56" s="112"/>
      <c r="M56" s="95"/>
    </row>
    <row r="57" spans="1:13" ht="16.8" customHeight="1" x14ac:dyDescent="0.25">
      <c r="A57" s="96" t="s">
        <v>70</v>
      </c>
      <c r="B57" s="90">
        <v>3</v>
      </c>
      <c r="C57" s="91">
        <v>10053688268</v>
      </c>
      <c r="D57" s="92" t="s">
        <v>117</v>
      </c>
      <c r="E57" s="93">
        <v>37973</v>
      </c>
      <c r="F57" s="94" t="s">
        <v>33</v>
      </c>
      <c r="G57" s="105" t="s">
        <v>79</v>
      </c>
      <c r="H57" s="107"/>
      <c r="I57" s="108"/>
      <c r="J57" s="88"/>
      <c r="K57" s="90"/>
      <c r="L57" s="112"/>
      <c r="M57" s="95"/>
    </row>
    <row r="58" spans="1:13" ht="16.8" customHeight="1" x14ac:dyDescent="0.25">
      <c r="A58" s="96" t="s">
        <v>70</v>
      </c>
      <c r="B58" s="90">
        <v>5</v>
      </c>
      <c r="C58" s="91">
        <v>10054315334</v>
      </c>
      <c r="D58" s="92" t="s">
        <v>118</v>
      </c>
      <c r="E58" s="93">
        <v>38106</v>
      </c>
      <c r="F58" s="94" t="s">
        <v>33</v>
      </c>
      <c r="G58" s="105" t="s">
        <v>79</v>
      </c>
      <c r="H58" s="107"/>
      <c r="I58" s="108"/>
      <c r="J58" s="88"/>
      <c r="K58" s="90"/>
      <c r="L58" s="112"/>
      <c r="M58" s="95"/>
    </row>
    <row r="59" spans="1:13" ht="16.8" customHeight="1" x14ac:dyDescent="0.25">
      <c r="A59" s="96" t="s">
        <v>70</v>
      </c>
      <c r="B59" s="90">
        <v>15</v>
      </c>
      <c r="C59" s="91">
        <v>10034988082</v>
      </c>
      <c r="D59" s="92" t="s">
        <v>119</v>
      </c>
      <c r="E59" s="93">
        <v>36777</v>
      </c>
      <c r="F59" s="94" t="s">
        <v>24</v>
      </c>
      <c r="G59" s="105" t="s">
        <v>182</v>
      </c>
      <c r="H59" s="107"/>
      <c r="I59" s="108"/>
      <c r="J59" s="88"/>
      <c r="K59" s="90"/>
      <c r="L59" s="112"/>
      <c r="M59" s="95"/>
    </row>
    <row r="60" spans="1:13" ht="16.8" customHeight="1" x14ac:dyDescent="0.25">
      <c r="A60" s="96" t="s">
        <v>70</v>
      </c>
      <c r="B60" s="90">
        <v>16</v>
      </c>
      <c r="C60" s="91">
        <v>10036079334</v>
      </c>
      <c r="D60" s="92" t="s">
        <v>120</v>
      </c>
      <c r="E60" s="93">
        <v>37807</v>
      </c>
      <c r="F60" s="94" t="s">
        <v>24</v>
      </c>
      <c r="G60" s="105" t="s">
        <v>182</v>
      </c>
      <c r="H60" s="107"/>
      <c r="I60" s="108"/>
      <c r="J60" s="88"/>
      <c r="K60" s="90"/>
      <c r="L60" s="112"/>
      <c r="M60" s="95"/>
    </row>
    <row r="61" spans="1:13" ht="16.8" customHeight="1" x14ac:dyDescent="0.25">
      <c r="A61" s="96" t="s">
        <v>70</v>
      </c>
      <c r="B61" s="90">
        <v>18</v>
      </c>
      <c r="C61" s="91">
        <v>10091410760</v>
      </c>
      <c r="D61" s="92" t="s">
        <v>121</v>
      </c>
      <c r="E61" s="93">
        <v>38265</v>
      </c>
      <c r="F61" s="94" t="s">
        <v>24</v>
      </c>
      <c r="G61" s="105" t="s">
        <v>182</v>
      </c>
      <c r="H61" s="107"/>
      <c r="I61" s="108"/>
      <c r="J61" s="88"/>
      <c r="K61" s="90"/>
      <c r="L61" s="112"/>
      <c r="M61" s="95"/>
    </row>
    <row r="62" spans="1:13" ht="16.8" customHeight="1" x14ac:dyDescent="0.25">
      <c r="A62" s="96" t="s">
        <v>70</v>
      </c>
      <c r="B62" s="90">
        <v>19</v>
      </c>
      <c r="C62" s="91">
        <v>10036028107</v>
      </c>
      <c r="D62" s="92" t="s">
        <v>122</v>
      </c>
      <c r="E62" s="93">
        <v>38277</v>
      </c>
      <c r="F62" s="94" t="s">
        <v>24</v>
      </c>
      <c r="G62" s="105" t="s">
        <v>182</v>
      </c>
      <c r="H62" s="107"/>
      <c r="I62" s="108"/>
      <c r="J62" s="88"/>
      <c r="K62" s="90"/>
      <c r="L62" s="112"/>
      <c r="M62" s="95"/>
    </row>
    <row r="63" spans="1:13" ht="16.8" customHeight="1" x14ac:dyDescent="0.25">
      <c r="A63" s="96" t="s">
        <v>70</v>
      </c>
      <c r="B63" s="90">
        <v>21</v>
      </c>
      <c r="C63" s="91">
        <v>10009194772</v>
      </c>
      <c r="D63" s="92" t="s">
        <v>123</v>
      </c>
      <c r="E63" s="93">
        <v>35254</v>
      </c>
      <c r="F63" s="94" t="s">
        <v>21</v>
      </c>
      <c r="G63" s="105" t="s">
        <v>57</v>
      </c>
      <c r="H63" s="107"/>
      <c r="I63" s="108"/>
      <c r="J63" s="88"/>
      <c r="K63" s="90"/>
      <c r="L63" s="112"/>
      <c r="M63" s="95"/>
    </row>
    <row r="64" spans="1:13" ht="16.8" customHeight="1" x14ac:dyDescent="0.25">
      <c r="A64" s="96" t="s">
        <v>70</v>
      </c>
      <c r="B64" s="90">
        <v>22</v>
      </c>
      <c r="C64" s="91">
        <v>10006886576</v>
      </c>
      <c r="D64" s="92" t="s">
        <v>124</v>
      </c>
      <c r="E64" s="93">
        <v>33764</v>
      </c>
      <c r="F64" s="94" t="s">
        <v>32</v>
      </c>
      <c r="G64" s="105" t="s">
        <v>57</v>
      </c>
      <c r="H64" s="107"/>
      <c r="I64" s="108"/>
      <c r="J64" s="88"/>
      <c r="K64" s="90"/>
      <c r="L64" s="112"/>
      <c r="M64" s="95"/>
    </row>
    <row r="65" spans="1:13" ht="16.8" customHeight="1" x14ac:dyDescent="0.25">
      <c r="A65" s="96" t="s">
        <v>70</v>
      </c>
      <c r="B65" s="90">
        <v>23</v>
      </c>
      <c r="C65" s="91">
        <v>10056230981</v>
      </c>
      <c r="D65" s="92" t="s">
        <v>125</v>
      </c>
      <c r="E65" s="93">
        <v>37881</v>
      </c>
      <c r="F65" s="94" t="s">
        <v>33</v>
      </c>
      <c r="G65" s="105" t="s">
        <v>57</v>
      </c>
      <c r="H65" s="107"/>
      <c r="I65" s="108"/>
      <c r="J65" s="88"/>
      <c r="K65" s="90"/>
      <c r="L65" s="112"/>
      <c r="M65" s="95"/>
    </row>
    <row r="66" spans="1:13" ht="16.8" customHeight="1" x14ac:dyDescent="0.25">
      <c r="A66" s="96" t="s">
        <v>70</v>
      </c>
      <c r="B66" s="90">
        <v>30</v>
      </c>
      <c r="C66" s="91">
        <v>10036013555</v>
      </c>
      <c r="D66" s="92" t="s">
        <v>126</v>
      </c>
      <c r="E66" s="93">
        <v>37278</v>
      </c>
      <c r="F66" s="94" t="s">
        <v>24</v>
      </c>
      <c r="G66" s="105" t="s">
        <v>57</v>
      </c>
      <c r="H66" s="107"/>
      <c r="I66" s="108"/>
      <c r="J66" s="88"/>
      <c r="K66" s="90"/>
      <c r="L66" s="112"/>
      <c r="M66" s="95"/>
    </row>
    <row r="67" spans="1:13" ht="16.8" customHeight="1" x14ac:dyDescent="0.25">
      <c r="A67" s="96" t="s">
        <v>70</v>
      </c>
      <c r="B67" s="90">
        <v>31</v>
      </c>
      <c r="C67" s="91">
        <v>10005408742</v>
      </c>
      <c r="D67" s="92" t="s">
        <v>127</v>
      </c>
      <c r="E67" s="93">
        <v>32573</v>
      </c>
      <c r="F67" s="94" t="s">
        <v>21</v>
      </c>
      <c r="G67" s="105" t="s">
        <v>57</v>
      </c>
      <c r="H67" s="107"/>
      <c r="I67" s="108"/>
      <c r="J67" s="88"/>
      <c r="K67" s="90"/>
      <c r="L67" s="112"/>
      <c r="M67" s="95"/>
    </row>
    <row r="68" spans="1:13" ht="16.8" customHeight="1" x14ac:dyDescent="0.25">
      <c r="A68" s="96" t="s">
        <v>70</v>
      </c>
      <c r="B68" s="90">
        <v>32</v>
      </c>
      <c r="C68" s="91">
        <v>10015266568</v>
      </c>
      <c r="D68" s="92" t="s">
        <v>128</v>
      </c>
      <c r="E68" s="93">
        <v>36288</v>
      </c>
      <c r="F68" s="94" t="s">
        <v>24</v>
      </c>
      <c r="G68" s="105" t="s">
        <v>57</v>
      </c>
      <c r="H68" s="107"/>
      <c r="I68" s="108"/>
      <c r="J68" s="88"/>
      <c r="K68" s="90"/>
      <c r="L68" s="112"/>
      <c r="M68" s="95"/>
    </row>
    <row r="69" spans="1:13" ht="16.8" customHeight="1" x14ac:dyDescent="0.25">
      <c r="A69" s="96" t="s">
        <v>70</v>
      </c>
      <c r="B69" s="90">
        <v>34</v>
      </c>
      <c r="C69" s="91">
        <v>10009737568</v>
      </c>
      <c r="D69" s="92" t="s">
        <v>129</v>
      </c>
      <c r="E69" s="93">
        <v>35583</v>
      </c>
      <c r="F69" s="94" t="s">
        <v>21</v>
      </c>
      <c r="G69" s="105" t="s">
        <v>59</v>
      </c>
      <c r="H69" s="107"/>
      <c r="I69" s="108"/>
      <c r="J69" s="88"/>
      <c r="K69" s="90"/>
      <c r="L69" s="112"/>
      <c r="M69" s="95"/>
    </row>
    <row r="70" spans="1:13" ht="16.8" customHeight="1" x14ac:dyDescent="0.25">
      <c r="A70" s="96" t="s">
        <v>70</v>
      </c>
      <c r="B70" s="90">
        <v>35</v>
      </c>
      <c r="C70" s="91">
        <v>10014630008</v>
      </c>
      <c r="D70" s="92" t="s">
        <v>130</v>
      </c>
      <c r="E70" s="93">
        <v>36368</v>
      </c>
      <c r="F70" s="94" t="s">
        <v>24</v>
      </c>
      <c r="G70" s="105" t="s">
        <v>59</v>
      </c>
      <c r="H70" s="107"/>
      <c r="I70" s="108"/>
      <c r="J70" s="88"/>
      <c r="K70" s="90"/>
      <c r="L70" s="112"/>
      <c r="M70" s="95"/>
    </row>
    <row r="71" spans="1:13" ht="16.8" customHeight="1" x14ac:dyDescent="0.25">
      <c r="A71" s="96" t="s">
        <v>70</v>
      </c>
      <c r="B71" s="90">
        <v>37</v>
      </c>
      <c r="C71" s="91">
        <v>10009691900</v>
      </c>
      <c r="D71" s="92" t="s">
        <v>131</v>
      </c>
      <c r="E71" s="93">
        <v>35480</v>
      </c>
      <c r="F71" s="94" t="s">
        <v>24</v>
      </c>
      <c r="G71" s="105" t="s">
        <v>63</v>
      </c>
      <c r="H71" s="107"/>
      <c r="I71" s="108"/>
      <c r="J71" s="88"/>
      <c r="K71" s="90"/>
      <c r="L71" s="112"/>
      <c r="M71" s="95"/>
    </row>
    <row r="72" spans="1:13" ht="16.8" customHeight="1" x14ac:dyDescent="0.25">
      <c r="A72" s="96" t="s">
        <v>70</v>
      </c>
      <c r="B72" s="90">
        <v>38</v>
      </c>
      <c r="C72" s="91">
        <v>10036048820</v>
      </c>
      <c r="D72" s="92" t="s">
        <v>132</v>
      </c>
      <c r="E72" s="93">
        <v>37219</v>
      </c>
      <c r="F72" s="94" t="s">
        <v>24</v>
      </c>
      <c r="G72" s="105" t="s">
        <v>63</v>
      </c>
      <c r="H72" s="107"/>
      <c r="I72" s="108"/>
      <c r="J72" s="88"/>
      <c r="K72" s="90"/>
      <c r="L72" s="112"/>
      <c r="M72" s="95"/>
    </row>
    <row r="73" spans="1:13" ht="16.8" customHeight="1" x14ac:dyDescent="0.25">
      <c r="A73" s="96" t="s">
        <v>70</v>
      </c>
      <c r="B73" s="90">
        <v>39</v>
      </c>
      <c r="C73" s="91">
        <v>10077305142</v>
      </c>
      <c r="D73" s="92" t="s">
        <v>133</v>
      </c>
      <c r="E73" s="93">
        <v>37921</v>
      </c>
      <c r="F73" s="94" t="s">
        <v>33</v>
      </c>
      <c r="G73" s="105" t="s">
        <v>63</v>
      </c>
      <c r="H73" s="107"/>
      <c r="I73" s="108"/>
      <c r="J73" s="88"/>
      <c r="K73" s="90"/>
      <c r="L73" s="112"/>
      <c r="M73" s="95"/>
    </row>
    <row r="74" spans="1:13" ht="16.8" customHeight="1" x14ac:dyDescent="0.25">
      <c r="A74" s="96" t="s">
        <v>70</v>
      </c>
      <c r="B74" s="90">
        <v>40</v>
      </c>
      <c r="C74" s="91">
        <v>10055096081</v>
      </c>
      <c r="D74" s="92" t="s">
        <v>134</v>
      </c>
      <c r="E74" s="93">
        <v>38163</v>
      </c>
      <c r="F74" s="94" t="s">
        <v>24</v>
      </c>
      <c r="G74" s="105" t="s">
        <v>63</v>
      </c>
      <c r="H74" s="107"/>
      <c r="I74" s="108"/>
      <c r="J74" s="88"/>
      <c r="K74" s="90"/>
      <c r="L74" s="112"/>
      <c r="M74" s="95"/>
    </row>
    <row r="75" spans="1:13" ht="16.8" customHeight="1" x14ac:dyDescent="0.25">
      <c r="A75" s="96" t="s">
        <v>70</v>
      </c>
      <c r="B75" s="90">
        <v>42</v>
      </c>
      <c r="C75" s="91">
        <v>10034943626</v>
      </c>
      <c r="D75" s="92" t="s">
        <v>135</v>
      </c>
      <c r="E75" s="93">
        <v>36727</v>
      </c>
      <c r="F75" s="94" t="s">
        <v>33</v>
      </c>
      <c r="G75" s="105" t="s">
        <v>63</v>
      </c>
      <c r="H75" s="107"/>
      <c r="I75" s="108"/>
      <c r="J75" s="88"/>
      <c r="K75" s="90"/>
      <c r="L75" s="112"/>
      <c r="M75" s="95"/>
    </row>
    <row r="76" spans="1:13" ht="16.8" customHeight="1" x14ac:dyDescent="0.25">
      <c r="A76" s="96" t="s">
        <v>70</v>
      </c>
      <c r="B76" s="90">
        <v>43</v>
      </c>
      <c r="C76" s="91">
        <v>10034968682</v>
      </c>
      <c r="D76" s="92" t="s">
        <v>136</v>
      </c>
      <c r="E76" s="93">
        <v>34201</v>
      </c>
      <c r="F76" s="94" t="s">
        <v>33</v>
      </c>
      <c r="G76" s="105" t="s">
        <v>63</v>
      </c>
      <c r="H76" s="107"/>
      <c r="I76" s="108"/>
      <c r="J76" s="88"/>
      <c r="K76" s="90"/>
      <c r="L76" s="112"/>
      <c r="M76" s="95"/>
    </row>
    <row r="77" spans="1:13" ht="16.8" customHeight="1" x14ac:dyDescent="0.25">
      <c r="A77" s="96" t="s">
        <v>70</v>
      </c>
      <c r="B77" s="90">
        <v>44</v>
      </c>
      <c r="C77" s="91">
        <v>10014927270</v>
      </c>
      <c r="D77" s="92" t="s">
        <v>137</v>
      </c>
      <c r="E77" s="93">
        <v>35369</v>
      </c>
      <c r="F77" s="94" t="s">
        <v>24</v>
      </c>
      <c r="G77" s="105" t="s">
        <v>62</v>
      </c>
      <c r="H77" s="107"/>
      <c r="I77" s="108"/>
      <c r="J77" s="88"/>
      <c r="K77" s="90"/>
      <c r="L77" s="112"/>
      <c r="M77" s="95"/>
    </row>
    <row r="78" spans="1:13" ht="16.8" customHeight="1" x14ac:dyDescent="0.25">
      <c r="A78" s="96" t="s">
        <v>70</v>
      </c>
      <c r="B78" s="90">
        <v>46</v>
      </c>
      <c r="C78" s="91">
        <v>10091152904</v>
      </c>
      <c r="D78" s="92" t="s">
        <v>138</v>
      </c>
      <c r="E78" s="93">
        <v>38057</v>
      </c>
      <c r="F78" s="94" t="s">
        <v>33</v>
      </c>
      <c r="G78" s="105" t="s">
        <v>40</v>
      </c>
      <c r="H78" s="107"/>
      <c r="I78" s="108"/>
      <c r="J78" s="88"/>
      <c r="K78" s="90"/>
      <c r="L78" s="112"/>
      <c r="M78" s="95"/>
    </row>
    <row r="79" spans="1:13" ht="16.8" customHeight="1" x14ac:dyDescent="0.25">
      <c r="A79" s="96" t="s">
        <v>70</v>
      </c>
      <c r="B79" s="90">
        <v>47</v>
      </c>
      <c r="C79" s="91">
        <v>10091971744</v>
      </c>
      <c r="D79" s="92" t="s">
        <v>139</v>
      </c>
      <c r="E79" s="93">
        <v>38145</v>
      </c>
      <c r="F79" s="94" t="s">
        <v>33</v>
      </c>
      <c r="G79" s="105" t="s">
        <v>61</v>
      </c>
      <c r="H79" s="107"/>
      <c r="I79" s="108"/>
      <c r="J79" s="88"/>
      <c r="K79" s="90"/>
      <c r="L79" s="112"/>
      <c r="M79" s="95"/>
    </row>
    <row r="80" spans="1:13" ht="16.8" customHeight="1" x14ac:dyDescent="0.25">
      <c r="A80" s="96" t="s">
        <v>70</v>
      </c>
      <c r="B80" s="90">
        <v>49</v>
      </c>
      <c r="C80" s="91">
        <v>10036044978</v>
      </c>
      <c r="D80" s="92" t="s">
        <v>140</v>
      </c>
      <c r="E80" s="93">
        <v>37133</v>
      </c>
      <c r="F80" s="94" t="s">
        <v>24</v>
      </c>
      <c r="G80" s="105" t="s">
        <v>61</v>
      </c>
      <c r="H80" s="107"/>
      <c r="I80" s="108"/>
      <c r="J80" s="88"/>
      <c r="K80" s="90"/>
      <c r="L80" s="112"/>
      <c r="M80" s="95"/>
    </row>
    <row r="81" spans="1:13" ht="16.8" customHeight="1" x14ac:dyDescent="0.25">
      <c r="A81" s="96" t="s">
        <v>70</v>
      </c>
      <c r="B81" s="90">
        <v>50</v>
      </c>
      <c r="C81" s="91">
        <v>10036050739</v>
      </c>
      <c r="D81" s="92" t="s">
        <v>141</v>
      </c>
      <c r="E81" s="93">
        <v>37795</v>
      </c>
      <c r="F81" s="94" t="s">
        <v>33</v>
      </c>
      <c r="G81" s="105" t="s">
        <v>61</v>
      </c>
      <c r="H81" s="107"/>
      <c r="I81" s="108"/>
      <c r="J81" s="88"/>
      <c r="K81" s="90"/>
      <c r="L81" s="112"/>
      <c r="M81" s="95"/>
    </row>
    <row r="82" spans="1:13" ht="16.8" customHeight="1" x14ac:dyDescent="0.25">
      <c r="A82" s="96" t="s">
        <v>70</v>
      </c>
      <c r="B82" s="90">
        <v>51</v>
      </c>
      <c r="C82" s="91">
        <v>10036028814</v>
      </c>
      <c r="D82" s="92" t="s">
        <v>142</v>
      </c>
      <c r="E82" s="93">
        <v>37489</v>
      </c>
      <c r="F82" s="94" t="s">
        <v>24</v>
      </c>
      <c r="G82" s="105" t="s">
        <v>61</v>
      </c>
      <c r="H82" s="107"/>
      <c r="I82" s="108"/>
      <c r="J82" s="88"/>
      <c r="K82" s="90"/>
      <c r="L82" s="112"/>
      <c r="M82" s="95"/>
    </row>
    <row r="83" spans="1:13" ht="16.8" customHeight="1" x14ac:dyDescent="0.25">
      <c r="A83" s="96" t="s">
        <v>70</v>
      </c>
      <c r="B83" s="90">
        <v>52</v>
      </c>
      <c r="C83" s="91">
        <v>10036097623</v>
      </c>
      <c r="D83" s="92" t="s">
        <v>143</v>
      </c>
      <c r="E83" s="93">
        <v>37428</v>
      </c>
      <c r="F83" s="94" t="s">
        <v>24</v>
      </c>
      <c r="G83" s="105" t="s">
        <v>61</v>
      </c>
      <c r="H83" s="107"/>
      <c r="I83" s="108"/>
      <c r="J83" s="88"/>
      <c r="K83" s="90"/>
      <c r="L83" s="112"/>
      <c r="M83" s="95"/>
    </row>
    <row r="84" spans="1:13" ht="16.8" customHeight="1" x14ac:dyDescent="0.25">
      <c r="A84" s="96" t="s">
        <v>70</v>
      </c>
      <c r="B84" s="90">
        <v>54</v>
      </c>
      <c r="C84" s="91">
        <v>10012927050</v>
      </c>
      <c r="D84" s="92" t="s">
        <v>144</v>
      </c>
      <c r="E84" s="93">
        <v>32643</v>
      </c>
      <c r="F84" s="94" t="s">
        <v>33</v>
      </c>
      <c r="G84" s="105" t="s">
        <v>61</v>
      </c>
      <c r="H84" s="107"/>
      <c r="I84" s="108"/>
      <c r="J84" s="88"/>
      <c r="K84" s="90"/>
      <c r="L84" s="112"/>
      <c r="M84" s="95"/>
    </row>
    <row r="85" spans="1:13" ht="16.8" customHeight="1" x14ac:dyDescent="0.25">
      <c r="A85" s="96" t="s">
        <v>70</v>
      </c>
      <c r="B85" s="90">
        <v>56</v>
      </c>
      <c r="C85" s="91">
        <v>10006473318</v>
      </c>
      <c r="D85" s="92" t="s">
        <v>145</v>
      </c>
      <c r="E85" s="93">
        <v>33158</v>
      </c>
      <c r="F85" s="94" t="s">
        <v>21</v>
      </c>
      <c r="G85" s="105" t="s">
        <v>61</v>
      </c>
      <c r="H85" s="107"/>
      <c r="I85" s="108"/>
      <c r="J85" s="88"/>
      <c r="K85" s="90"/>
      <c r="L85" s="112"/>
      <c r="M85" s="95"/>
    </row>
    <row r="86" spans="1:13" ht="16.8" customHeight="1" x14ac:dyDescent="0.25">
      <c r="A86" s="96" t="s">
        <v>70</v>
      </c>
      <c r="B86" s="90">
        <v>58</v>
      </c>
      <c r="C86" s="91">
        <v>10078944947</v>
      </c>
      <c r="D86" s="92" t="s">
        <v>146</v>
      </c>
      <c r="E86" s="93">
        <v>38180</v>
      </c>
      <c r="F86" s="94" t="s">
        <v>33</v>
      </c>
      <c r="G86" s="105" t="s">
        <v>147</v>
      </c>
      <c r="H86" s="107"/>
      <c r="I86" s="108"/>
      <c r="J86" s="88"/>
      <c r="K86" s="90"/>
      <c r="L86" s="112"/>
      <c r="M86" s="95"/>
    </row>
    <row r="87" spans="1:13" ht="16.8" customHeight="1" x14ac:dyDescent="0.25">
      <c r="A87" s="96" t="s">
        <v>70</v>
      </c>
      <c r="B87" s="90">
        <v>59</v>
      </c>
      <c r="C87" s="91">
        <v>10015079844</v>
      </c>
      <c r="D87" s="92" t="s">
        <v>148</v>
      </c>
      <c r="E87" s="93">
        <v>35990</v>
      </c>
      <c r="F87" s="94" t="s">
        <v>24</v>
      </c>
      <c r="G87" s="105" t="s">
        <v>149</v>
      </c>
      <c r="H87" s="107"/>
      <c r="I87" s="108"/>
      <c r="J87" s="88"/>
      <c r="K87" s="90"/>
      <c r="L87" s="112"/>
      <c r="M87" s="95"/>
    </row>
    <row r="88" spans="1:13" ht="16.8" customHeight="1" x14ac:dyDescent="0.25">
      <c r="A88" s="96" t="s">
        <v>70</v>
      </c>
      <c r="B88" s="90">
        <v>62</v>
      </c>
      <c r="C88" s="91">
        <v>10036068927</v>
      </c>
      <c r="D88" s="92" t="s">
        <v>150</v>
      </c>
      <c r="E88" s="93">
        <v>37686</v>
      </c>
      <c r="F88" s="94" t="s">
        <v>33</v>
      </c>
      <c r="G88" s="105" t="s">
        <v>151</v>
      </c>
      <c r="H88" s="107"/>
      <c r="I88" s="108"/>
      <c r="J88" s="88"/>
      <c r="K88" s="90"/>
      <c r="L88" s="112"/>
      <c r="M88" s="95"/>
    </row>
    <row r="89" spans="1:13" ht="16.8" customHeight="1" x14ac:dyDescent="0.25">
      <c r="A89" s="96" t="s">
        <v>70</v>
      </c>
      <c r="B89" s="90">
        <v>63</v>
      </c>
      <c r="C89" s="91">
        <v>10036037605</v>
      </c>
      <c r="D89" s="92" t="s">
        <v>152</v>
      </c>
      <c r="E89" s="93">
        <v>37165</v>
      </c>
      <c r="F89" s="94" t="s">
        <v>24</v>
      </c>
      <c r="G89" s="105" t="s">
        <v>151</v>
      </c>
      <c r="H89" s="107"/>
      <c r="I89" s="108"/>
      <c r="J89" s="88"/>
      <c r="K89" s="90"/>
      <c r="L89" s="112"/>
      <c r="M89" s="95"/>
    </row>
    <row r="90" spans="1:13" ht="16.8" customHeight="1" x14ac:dyDescent="0.25">
      <c r="A90" s="96" t="s">
        <v>70</v>
      </c>
      <c r="B90" s="90">
        <v>64</v>
      </c>
      <c r="C90" s="91">
        <v>10064166490</v>
      </c>
      <c r="D90" s="92" t="s">
        <v>153</v>
      </c>
      <c r="E90" s="93">
        <v>37406</v>
      </c>
      <c r="F90" s="94" t="s">
        <v>33</v>
      </c>
      <c r="G90" s="105" t="s">
        <v>151</v>
      </c>
      <c r="H90" s="107"/>
      <c r="I90" s="108"/>
      <c r="J90" s="88"/>
      <c r="K90" s="90"/>
      <c r="L90" s="112"/>
      <c r="M90" s="95"/>
    </row>
    <row r="91" spans="1:13" ht="16.8" customHeight="1" x14ac:dyDescent="0.25">
      <c r="A91" s="96" t="s">
        <v>70</v>
      </c>
      <c r="B91" s="90">
        <v>67</v>
      </c>
      <c r="C91" s="91">
        <v>10034959184</v>
      </c>
      <c r="D91" s="92" t="s">
        <v>154</v>
      </c>
      <c r="E91" s="93">
        <v>36392</v>
      </c>
      <c r="F91" s="94" t="s">
        <v>39</v>
      </c>
      <c r="G91" s="105" t="s">
        <v>151</v>
      </c>
      <c r="H91" s="107"/>
      <c r="I91" s="108"/>
      <c r="J91" s="88"/>
      <c r="K91" s="90"/>
      <c r="L91" s="112"/>
      <c r="M91" s="95"/>
    </row>
    <row r="92" spans="1:13" ht="16.8" customHeight="1" x14ac:dyDescent="0.25">
      <c r="A92" s="96" t="s">
        <v>70</v>
      </c>
      <c r="B92" s="90">
        <v>68</v>
      </c>
      <c r="C92" s="91">
        <v>10104926601</v>
      </c>
      <c r="D92" s="92" t="s">
        <v>155</v>
      </c>
      <c r="E92" s="93">
        <v>38118</v>
      </c>
      <c r="F92" s="94" t="s">
        <v>33</v>
      </c>
      <c r="G92" s="105" t="s">
        <v>44</v>
      </c>
      <c r="H92" s="107"/>
      <c r="I92" s="108"/>
      <c r="J92" s="88"/>
      <c r="K92" s="90"/>
      <c r="L92" s="112"/>
      <c r="M92" s="95"/>
    </row>
    <row r="93" spans="1:13" ht="16.8" customHeight="1" x14ac:dyDescent="0.25">
      <c r="A93" s="96" t="s">
        <v>70</v>
      </c>
      <c r="B93" s="90">
        <v>69</v>
      </c>
      <c r="C93" s="91">
        <v>10090445915</v>
      </c>
      <c r="D93" s="92" t="s">
        <v>156</v>
      </c>
      <c r="E93" s="93">
        <v>38261</v>
      </c>
      <c r="F93" s="94" t="s">
        <v>33</v>
      </c>
      <c r="G93" s="105" t="s">
        <v>44</v>
      </c>
      <c r="H93" s="107"/>
      <c r="I93" s="108"/>
      <c r="J93" s="88"/>
      <c r="K93" s="90"/>
      <c r="L93" s="112"/>
      <c r="M93" s="95"/>
    </row>
    <row r="94" spans="1:13" ht="16.8" customHeight="1" x14ac:dyDescent="0.25">
      <c r="A94" s="96" t="s">
        <v>70</v>
      </c>
      <c r="B94" s="90">
        <v>70</v>
      </c>
      <c r="C94" s="91">
        <v>10036049527</v>
      </c>
      <c r="D94" s="92" t="s">
        <v>157</v>
      </c>
      <c r="E94" s="93">
        <v>37399</v>
      </c>
      <c r="F94" s="94" t="s">
        <v>24</v>
      </c>
      <c r="G94" s="105" t="s">
        <v>43</v>
      </c>
      <c r="H94" s="107"/>
      <c r="I94" s="108"/>
      <c r="J94" s="88"/>
      <c r="K94" s="90"/>
      <c r="L94" s="112"/>
      <c r="M94" s="95"/>
    </row>
    <row r="95" spans="1:13" ht="16.8" customHeight="1" x14ac:dyDescent="0.25">
      <c r="A95" s="96" t="s">
        <v>70</v>
      </c>
      <c r="B95" s="90">
        <v>71</v>
      </c>
      <c r="C95" s="91">
        <v>10111413978</v>
      </c>
      <c r="D95" s="92" t="s">
        <v>158</v>
      </c>
      <c r="E95" s="93">
        <v>37957</v>
      </c>
      <c r="F95" s="94" t="s">
        <v>24</v>
      </c>
      <c r="G95" s="105" t="s">
        <v>43</v>
      </c>
      <c r="H95" s="107"/>
      <c r="I95" s="108"/>
      <c r="J95" s="88"/>
      <c r="K95" s="90"/>
      <c r="L95" s="112"/>
      <c r="M95" s="95"/>
    </row>
    <row r="96" spans="1:13" ht="16.8" customHeight="1" x14ac:dyDescent="0.25">
      <c r="A96" s="96" t="s">
        <v>70</v>
      </c>
      <c r="B96" s="90">
        <v>72</v>
      </c>
      <c r="C96" s="91">
        <v>10034920182</v>
      </c>
      <c r="D96" s="92" t="s">
        <v>159</v>
      </c>
      <c r="E96" s="93">
        <v>36588</v>
      </c>
      <c r="F96" s="94" t="s">
        <v>33</v>
      </c>
      <c r="G96" s="105" t="s">
        <v>60</v>
      </c>
      <c r="H96" s="107"/>
      <c r="I96" s="108"/>
      <c r="J96" s="88"/>
      <c r="K96" s="90"/>
      <c r="L96" s="112"/>
      <c r="M96" s="95"/>
    </row>
    <row r="97" spans="1:13" ht="16.8" customHeight="1" x14ac:dyDescent="0.25">
      <c r="A97" s="96" t="s">
        <v>70</v>
      </c>
      <c r="B97" s="90">
        <v>73</v>
      </c>
      <c r="C97" s="91">
        <v>10013772465</v>
      </c>
      <c r="D97" s="92" t="s">
        <v>160</v>
      </c>
      <c r="E97" s="93">
        <v>34492</v>
      </c>
      <c r="F97" s="94" t="s">
        <v>24</v>
      </c>
      <c r="G97" s="105" t="s">
        <v>60</v>
      </c>
      <c r="H97" s="107"/>
      <c r="I97" s="108"/>
      <c r="J97" s="88"/>
      <c r="K97" s="90"/>
      <c r="L97" s="112"/>
      <c r="M97" s="95"/>
    </row>
    <row r="98" spans="1:13" ht="16.8" customHeight="1" x14ac:dyDescent="0.25">
      <c r="A98" s="96" t="s">
        <v>70</v>
      </c>
      <c r="B98" s="90">
        <v>75</v>
      </c>
      <c r="C98" s="91">
        <v>10034983638</v>
      </c>
      <c r="D98" s="92" t="s">
        <v>161</v>
      </c>
      <c r="E98" s="93">
        <v>36349</v>
      </c>
      <c r="F98" s="94" t="s">
        <v>33</v>
      </c>
      <c r="G98" s="105" t="s">
        <v>58</v>
      </c>
      <c r="H98" s="107"/>
      <c r="I98" s="108"/>
      <c r="J98" s="88"/>
      <c r="K98" s="90"/>
      <c r="L98" s="112"/>
      <c r="M98" s="95"/>
    </row>
    <row r="99" spans="1:13" ht="16.8" customHeight="1" x14ac:dyDescent="0.25">
      <c r="A99" s="96" t="s">
        <v>70</v>
      </c>
      <c r="B99" s="90">
        <v>76</v>
      </c>
      <c r="C99" s="91">
        <v>10013773273</v>
      </c>
      <c r="D99" s="92" t="s">
        <v>162</v>
      </c>
      <c r="E99" s="93">
        <v>34566</v>
      </c>
      <c r="F99" s="94" t="s">
        <v>24</v>
      </c>
      <c r="G99" s="105" t="s">
        <v>58</v>
      </c>
      <c r="H99" s="107"/>
      <c r="I99" s="108"/>
      <c r="J99" s="88"/>
      <c r="K99" s="90"/>
      <c r="L99" s="112"/>
      <c r="M99" s="95"/>
    </row>
    <row r="100" spans="1:13" ht="16.8" customHeight="1" x14ac:dyDescent="0.25">
      <c r="A100" s="96" t="s">
        <v>70</v>
      </c>
      <c r="B100" s="90">
        <v>80</v>
      </c>
      <c r="C100" s="91">
        <v>10057706896</v>
      </c>
      <c r="D100" s="92" t="s">
        <v>163</v>
      </c>
      <c r="E100" s="93">
        <v>37492</v>
      </c>
      <c r="F100" s="94" t="s">
        <v>24</v>
      </c>
      <c r="G100" s="105" t="s">
        <v>58</v>
      </c>
      <c r="H100" s="107"/>
      <c r="I100" s="108"/>
      <c r="J100" s="88"/>
      <c r="K100" s="90"/>
      <c r="L100" s="112"/>
      <c r="M100" s="95"/>
    </row>
    <row r="101" spans="1:13" ht="16.8" customHeight="1" x14ac:dyDescent="0.25">
      <c r="A101" s="96" t="s">
        <v>70</v>
      </c>
      <c r="B101" s="90">
        <v>81</v>
      </c>
      <c r="C101" s="91">
        <v>10036048517</v>
      </c>
      <c r="D101" s="92" t="s">
        <v>164</v>
      </c>
      <c r="E101" s="93">
        <v>37682</v>
      </c>
      <c r="F101" s="94" t="s">
        <v>24</v>
      </c>
      <c r="G101" s="105" t="s">
        <v>58</v>
      </c>
      <c r="H101" s="107"/>
      <c r="I101" s="108"/>
      <c r="J101" s="88"/>
      <c r="K101" s="90"/>
      <c r="L101" s="112"/>
      <c r="M101" s="95"/>
    </row>
    <row r="102" spans="1:13" ht="16.8" customHeight="1" x14ac:dyDescent="0.25">
      <c r="A102" s="96" t="s">
        <v>70</v>
      </c>
      <c r="B102" s="90">
        <v>83</v>
      </c>
      <c r="C102" s="91">
        <v>10083910438</v>
      </c>
      <c r="D102" s="92" t="s">
        <v>165</v>
      </c>
      <c r="E102" s="93">
        <v>38080</v>
      </c>
      <c r="F102" s="94" t="s">
        <v>33</v>
      </c>
      <c r="G102" s="105" t="s">
        <v>58</v>
      </c>
      <c r="H102" s="107"/>
      <c r="I102" s="108"/>
      <c r="J102" s="88"/>
      <c r="K102" s="90"/>
      <c r="L102" s="112"/>
      <c r="M102" s="95"/>
    </row>
    <row r="103" spans="1:13" ht="16.8" customHeight="1" x14ac:dyDescent="0.25">
      <c r="A103" s="96" t="s">
        <v>70</v>
      </c>
      <c r="B103" s="90">
        <v>84</v>
      </c>
      <c r="C103" s="91">
        <v>10080036195</v>
      </c>
      <c r="D103" s="92" t="s">
        <v>166</v>
      </c>
      <c r="E103" s="93">
        <v>38031</v>
      </c>
      <c r="F103" s="94" t="s">
        <v>24</v>
      </c>
      <c r="G103" s="105" t="s">
        <v>58</v>
      </c>
      <c r="H103" s="107"/>
      <c r="I103" s="108"/>
      <c r="J103" s="88"/>
      <c r="K103" s="90"/>
      <c r="L103" s="112"/>
      <c r="M103" s="95"/>
    </row>
    <row r="104" spans="1:13" ht="16.8" customHeight="1" x14ac:dyDescent="0.25">
      <c r="A104" s="96" t="s">
        <v>70</v>
      </c>
      <c r="B104" s="90">
        <v>85</v>
      </c>
      <c r="C104" s="91">
        <v>10131265737</v>
      </c>
      <c r="D104" s="92" t="s">
        <v>167</v>
      </c>
      <c r="E104" s="93">
        <v>32207</v>
      </c>
      <c r="F104" s="94" t="s">
        <v>21</v>
      </c>
      <c r="G104" s="105" t="s">
        <v>168</v>
      </c>
      <c r="H104" s="107"/>
      <c r="I104" s="108"/>
      <c r="J104" s="88"/>
      <c r="K104" s="90"/>
      <c r="L104" s="112"/>
      <c r="M104" s="95"/>
    </row>
    <row r="105" spans="1:13" ht="16.8" customHeight="1" x14ac:dyDescent="0.25">
      <c r="A105" s="96" t="s">
        <v>70</v>
      </c>
      <c r="B105" s="90">
        <v>89</v>
      </c>
      <c r="C105" s="91">
        <v>10058750557</v>
      </c>
      <c r="D105" s="92" t="s">
        <v>169</v>
      </c>
      <c r="E105" s="93">
        <v>38129</v>
      </c>
      <c r="F105" s="94" t="s">
        <v>33</v>
      </c>
      <c r="G105" s="105" t="s">
        <v>93</v>
      </c>
      <c r="H105" s="107"/>
      <c r="I105" s="108"/>
      <c r="J105" s="88"/>
      <c r="K105" s="90"/>
      <c r="L105" s="112"/>
      <c r="M105" s="95"/>
    </row>
    <row r="106" spans="1:13" ht="16.8" customHeight="1" x14ac:dyDescent="0.25">
      <c r="A106" s="96" t="s">
        <v>70</v>
      </c>
      <c r="B106" s="90">
        <v>90</v>
      </c>
      <c r="C106" s="91">
        <v>10015328509</v>
      </c>
      <c r="D106" s="92" t="s">
        <v>170</v>
      </c>
      <c r="E106" s="93">
        <v>36190</v>
      </c>
      <c r="F106" s="94" t="s">
        <v>24</v>
      </c>
      <c r="G106" s="105" t="s">
        <v>69</v>
      </c>
      <c r="H106" s="107"/>
      <c r="I106" s="108"/>
      <c r="J106" s="88"/>
      <c r="K106" s="90"/>
      <c r="L106" s="112"/>
      <c r="M106" s="95"/>
    </row>
    <row r="107" spans="1:13" ht="16.8" customHeight="1" x14ac:dyDescent="0.25">
      <c r="A107" s="96" t="s">
        <v>70</v>
      </c>
      <c r="B107" s="90">
        <v>92</v>
      </c>
      <c r="C107" s="91">
        <v>10095959858</v>
      </c>
      <c r="D107" s="92" t="s">
        <v>171</v>
      </c>
      <c r="E107" s="93">
        <v>31117</v>
      </c>
      <c r="F107" s="94" t="s">
        <v>33</v>
      </c>
      <c r="G107" s="105" t="s">
        <v>172</v>
      </c>
      <c r="H107" s="107"/>
      <c r="I107" s="108"/>
      <c r="J107" s="88"/>
      <c r="K107" s="90"/>
      <c r="L107" s="112"/>
      <c r="M107" s="95"/>
    </row>
    <row r="108" spans="1:13" ht="16.8" customHeight="1" x14ac:dyDescent="0.25">
      <c r="A108" s="96" t="s">
        <v>70</v>
      </c>
      <c r="B108" s="90">
        <v>94</v>
      </c>
      <c r="C108" s="91">
        <v>10076770329</v>
      </c>
      <c r="D108" s="92" t="s">
        <v>173</v>
      </c>
      <c r="E108" s="93">
        <v>26259</v>
      </c>
      <c r="F108" s="94" t="s">
        <v>33</v>
      </c>
      <c r="G108" s="105" t="s">
        <v>172</v>
      </c>
      <c r="H108" s="107"/>
      <c r="I108" s="108"/>
      <c r="J108" s="88"/>
      <c r="K108" s="90"/>
      <c r="L108" s="112"/>
      <c r="M108" s="95"/>
    </row>
    <row r="109" spans="1:13" ht="16.8" customHeight="1" x14ac:dyDescent="0.25">
      <c r="A109" s="96" t="s">
        <v>70</v>
      </c>
      <c r="B109" s="90">
        <v>95</v>
      </c>
      <c r="C109" s="91">
        <v>10006492112</v>
      </c>
      <c r="D109" s="92" t="s">
        <v>174</v>
      </c>
      <c r="E109" s="93">
        <v>33546</v>
      </c>
      <c r="F109" s="94" t="s">
        <v>21</v>
      </c>
      <c r="G109" s="105" t="s">
        <v>81</v>
      </c>
      <c r="H109" s="107"/>
      <c r="I109" s="108"/>
      <c r="J109" s="88"/>
      <c r="K109" s="90"/>
      <c r="L109" s="112"/>
      <c r="M109" s="95"/>
    </row>
    <row r="110" spans="1:13" ht="16.8" customHeight="1" x14ac:dyDescent="0.25">
      <c r="A110" s="96" t="s">
        <v>70</v>
      </c>
      <c r="B110" s="90">
        <v>96</v>
      </c>
      <c r="C110" s="91">
        <v>10076180346</v>
      </c>
      <c r="D110" s="92" t="s">
        <v>175</v>
      </c>
      <c r="E110" s="93">
        <v>38263</v>
      </c>
      <c r="F110" s="94" t="s">
        <v>24</v>
      </c>
      <c r="G110" s="105" t="s">
        <v>81</v>
      </c>
      <c r="H110" s="107"/>
      <c r="I110" s="108"/>
      <c r="J110" s="88"/>
      <c r="K110" s="90"/>
      <c r="L110" s="112"/>
      <c r="M110" s="95"/>
    </row>
    <row r="111" spans="1:13" ht="16.8" customHeight="1" x14ac:dyDescent="0.25">
      <c r="A111" s="96" t="s">
        <v>70</v>
      </c>
      <c r="B111" s="90">
        <v>97</v>
      </c>
      <c r="C111" s="91">
        <v>10009049373</v>
      </c>
      <c r="D111" s="92" t="s">
        <v>176</v>
      </c>
      <c r="E111" s="93">
        <v>34981</v>
      </c>
      <c r="F111" s="94" t="s">
        <v>21</v>
      </c>
      <c r="G111" s="105" t="s">
        <v>81</v>
      </c>
      <c r="H111" s="107"/>
      <c r="I111" s="108"/>
      <c r="J111" s="88"/>
      <c r="K111" s="90"/>
      <c r="L111" s="112"/>
      <c r="M111" s="95"/>
    </row>
    <row r="112" spans="1:13" ht="16.8" customHeight="1" x14ac:dyDescent="0.25">
      <c r="A112" s="96" t="s">
        <v>70</v>
      </c>
      <c r="B112" s="90">
        <v>99</v>
      </c>
      <c r="C112" s="91">
        <v>10060545865</v>
      </c>
      <c r="D112" s="92" t="s">
        <v>177</v>
      </c>
      <c r="E112" s="93">
        <v>37396</v>
      </c>
      <c r="F112" s="94" t="s">
        <v>21</v>
      </c>
      <c r="G112" s="105" t="s">
        <v>81</v>
      </c>
      <c r="H112" s="107"/>
      <c r="I112" s="108"/>
      <c r="J112" s="88"/>
      <c r="K112" s="90"/>
      <c r="L112" s="112"/>
      <c r="M112" s="95"/>
    </row>
    <row r="113" spans="1:13" ht="16.8" customHeight="1" thickBot="1" x14ac:dyDescent="0.3">
      <c r="A113" s="97" t="s">
        <v>70</v>
      </c>
      <c r="B113" s="98">
        <v>101</v>
      </c>
      <c r="C113" s="99">
        <v>10083910741</v>
      </c>
      <c r="D113" s="100" t="s">
        <v>178</v>
      </c>
      <c r="E113" s="101">
        <v>38104</v>
      </c>
      <c r="F113" s="102" t="s">
        <v>33</v>
      </c>
      <c r="G113" s="106" t="s">
        <v>58</v>
      </c>
      <c r="H113" s="109"/>
      <c r="I113" s="111"/>
      <c r="J113" s="103"/>
      <c r="K113" s="98"/>
      <c r="L113" s="113"/>
      <c r="M113" s="104"/>
    </row>
    <row r="114" spans="1:13" ht="9" customHeight="1" thickTop="1" thickBot="1" x14ac:dyDescent="0.35">
      <c r="A114" s="71"/>
      <c r="B114" s="72"/>
      <c r="C114" s="72"/>
      <c r="D114" s="73"/>
      <c r="E114" s="74"/>
      <c r="F114" s="75"/>
      <c r="G114" s="76"/>
      <c r="H114" s="77"/>
      <c r="I114" s="78"/>
      <c r="J114" s="45"/>
      <c r="K114" s="79"/>
      <c r="L114" s="79"/>
      <c r="M114" s="79"/>
    </row>
    <row r="115" spans="1:13" ht="15" thickTop="1" x14ac:dyDescent="0.25">
      <c r="A115" s="166" t="s">
        <v>5</v>
      </c>
      <c r="B115" s="167"/>
      <c r="C115" s="167"/>
      <c r="D115" s="167"/>
      <c r="E115" s="167"/>
      <c r="F115" s="167"/>
      <c r="G115" s="167" t="s">
        <v>6</v>
      </c>
      <c r="H115" s="167"/>
      <c r="I115" s="167"/>
      <c r="J115" s="167"/>
      <c r="K115" s="167"/>
      <c r="L115" s="167"/>
      <c r="M115" s="168"/>
    </row>
    <row r="116" spans="1:13" x14ac:dyDescent="0.25">
      <c r="A116" s="20" t="s">
        <v>71</v>
      </c>
      <c r="B116" s="5"/>
      <c r="C116" s="46"/>
      <c r="D116" s="5"/>
      <c r="E116" s="55"/>
      <c r="F116" s="47"/>
      <c r="G116" s="48" t="s">
        <v>34</v>
      </c>
      <c r="H116" s="81">
        <v>15</v>
      </c>
      <c r="I116" s="67"/>
      <c r="J116" s="117"/>
      <c r="K116" s="47"/>
      <c r="L116" s="114" t="s">
        <v>32</v>
      </c>
      <c r="M116" s="49">
        <f>COUNTIF(F23:F113,"ЗМС")</f>
        <v>2</v>
      </c>
    </row>
    <row r="117" spans="1:13" x14ac:dyDescent="0.25">
      <c r="A117" s="20" t="s">
        <v>72</v>
      </c>
      <c r="B117" s="5"/>
      <c r="C117" s="21"/>
      <c r="D117" s="5"/>
      <c r="E117" s="56"/>
      <c r="F117" s="50"/>
      <c r="G117" s="22" t="s">
        <v>27</v>
      </c>
      <c r="H117" s="81">
        <f>H118+H123</f>
        <v>89</v>
      </c>
      <c r="I117" s="68"/>
      <c r="J117" s="118"/>
      <c r="K117" s="50"/>
      <c r="L117" s="114" t="s">
        <v>21</v>
      </c>
      <c r="M117" s="49">
        <f>COUNTIF(F23:F113,"МСМК")</f>
        <v>13</v>
      </c>
    </row>
    <row r="118" spans="1:13" x14ac:dyDescent="0.25">
      <c r="A118" s="20" t="s">
        <v>56</v>
      </c>
      <c r="B118" s="5"/>
      <c r="C118" s="24"/>
      <c r="D118" s="5"/>
      <c r="E118" s="56"/>
      <c r="F118" s="50"/>
      <c r="G118" s="22" t="s">
        <v>28</v>
      </c>
      <c r="H118" s="81">
        <f>H119+H120+H121+H122</f>
        <v>89</v>
      </c>
      <c r="I118" s="68"/>
      <c r="J118" s="118"/>
      <c r="K118" s="50"/>
      <c r="L118" s="114" t="s">
        <v>24</v>
      </c>
      <c r="M118" s="49">
        <f>COUNTIF(F23:F113,"МС")</f>
        <v>49</v>
      </c>
    </row>
    <row r="119" spans="1:13" x14ac:dyDescent="0.25">
      <c r="A119" s="20" t="s">
        <v>73</v>
      </c>
      <c r="B119" s="5"/>
      <c r="C119" s="24"/>
      <c r="D119" s="5"/>
      <c r="E119" s="56"/>
      <c r="F119" s="50"/>
      <c r="G119" s="22" t="s">
        <v>29</v>
      </c>
      <c r="H119" s="81">
        <f>COUNT(A23:A113)</f>
        <v>31</v>
      </c>
      <c r="I119" s="68"/>
      <c r="J119" s="118"/>
      <c r="K119" s="50"/>
      <c r="L119" s="115" t="s">
        <v>33</v>
      </c>
      <c r="M119" s="49">
        <f>COUNTIF(F23:F113,"КМС")</f>
        <v>26</v>
      </c>
    </row>
    <row r="120" spans="1:13" x14ac:dyDescent="0.25">
      <c r="A120" s="20"/>
      <c r="B120" s="5"/>
      <c r="C120" s="24"/>
      <c r="D120" s="5"/>
      <c r="E120" s="56"/>
      <c r="F120" s="50"/>
      <c r="G120" s="22" t="s">
        <v>41</v>
      </c>
      <c r="H120" s="81">
        <f>COUNTIF(A23:A113,"ЛИМ")</f>
        <v>0</v>
      </c>
      <c r="I120" s="68"/>
      <c r="J120" s="118"/>
      <c r="K120" s="50"/>
      <c r="L120" s="115" t="s">
        <v>39</v>
      </c>
      <c r="M120" s="49">
        <f>COUNTIF(F23:F113,"1 СР")</f>
        <v>1</v>
      </c>
    </row>
    <row r="121" spans="1:13" x14ac:dyDescent="0.25">
      <c r="A121" s="20"/>
      <c r="B121" s="5"/>
      <c r="C121" s="5"/>
      <c r="D121" s="5"/>
      <c r="E121" s="56"/>
      <c r="F121" s="50"/>
      <c r="G121" s="22" t="s">
        <v>30</v>
      </c>
      <c r="H121" s="81">
        <f>COUNTIF(A23:A113,"НФ")</f>
        <v>58</v>
      </c>
      <c r="I121" s="68"/>
      <c r="J121" s="118"/>
      <c r="K121" s="50"/>
      <c r="L121" s="115" t="s">
        <v>45</v>
      </c>
      <c r="M121" s="49">
        <f>COUNTIF(F23:F113,"2 СР")</f>
        <v>0</v>
      </c>
    </row>
    <row r="122" spans="1:13" x14ac:dyDescent="0.25">
      <c r="A122" s="20"/>
      <c r="B122" s="5"/>
      <c r="C122" s="5"/>
      <c r="D122" s="5"/>
      <c r="E122" s="56"/>
      <c r="F122" s="50"/>
      <c r="G122" s="22" t="s">
        <v>35</v>
      </c>
      <c r="H122" s="81">
        <f>COUNTIF(A23:A113,"ДСКВ")</f>
        <v>0</v>
      </c>
      <c r="I122" s="68"/>
      <c r="J122" s="118"/>
      <c r="K122" s="50"/>
      <c r="L122" s="115" t="s">
        <v>46</v>
      </c>
      <c r="M122" s="49">
        <f>COUNTIF(F23:F113,"3 СР")</f>
        <v>0</v>
      </c>
    </row>
    <row r="123" spans="1:13" x14ac:dyDescent="0.25">
      <c r="A123" s="20"/>
      <c r="B123" s="5"/>
      <c r="C123" s="5"/>
      <c r="D123" s="5"/>
      <c r="E123" s="57"/>
      <c r="F123" s="51"/>
      <c r="G123" s="22" t="s">
        <v>31</v>
      </c>
      <c r="H123" s="81">
        <f>COUNTIF(A23:A113,"НС")</f>
        <v>0</v>
      </c>
      <c r="I123" s="69"/>
      <c r="J123" s="119"/>
      <c r="K123" s="30"/>
      <c r="L123" s="115"/>
      <c r="M123" s="23"/>
    </row>
    <row r="124" spans="1:13" ht="9.75" customHeight="1" x14ac:dyDescent="0.25">
      <c r="A124" s="20"/>
      <c r="B124" s="8"/>
      <c r="C124" s="8"/>
      <c r="D124" s="5"/>
      <c r="E124" s="34"/>
      <c r="M124" s="9"/>
    </row>
    <row r="125" spans="1:13" ht="15.6" x14ac:dyDescent="0.25">
      <c r="A125" s="169" t="s">
        <v>3</v>
      </c>
      <c r="B125" s="127"/>
      <c r="C125" s="127"/>
      <c r="D125" s="127"/>
      <c r="E125" s="127" t="s">
        <v>12</v>
      </c>
      <c r="F125" s="127"/>
      <c r="G125" s="127"/>
      <c r="H125" s="127" t="s">
        <v>4</v>
      </c>
      <c r="I125" s="127"/>
      <c r="J125" s="127"/>
      <c r="K125" s="127"/>
      <c r="L125" s="127"/>
      <c r="M125" s="154"/>
    </row>
    <row r="126" spans="1:13" x14ac:dyDescent="0.25">
      <c r="A126" s="161"/>
      <c r="B126" s="156"/>
      <c r="C126" s="156"/>
      <c r="D126" s="156"/>
      <c r="E126" s="156"/>
      <c r="F126" s="162"/>
      <c r="G126" s="162"/>
      <c r="H126" s="162"/>
      <c r="I126" s="162"/>
      <c r="J126" s="162"/>
      <c r="K126" s="162"/>
      <c r="L126" s="162"/>
      <c r="M126" s="163"/>
    </row>
    <row r="127" spans="1:13" x14ac:dyDescent="0.25">
      <c r="A127" s="87"/>
      <c r="B127" s="86"/>
      <c r="C127" s="86"/>
      <c r="D127" s="86"/>
      <c r="E127" s="58"/>
      <c r="F127" s="86"/>
      <c r="G127" s="86"/>
      <c r="I127" s="62"/>
      <c r="J127" s="86"/>
      <c r="K127" s="86"/>
      <c r="L127" s="110"/>
      <c r="M127" s="54"/>
    </row>
    <row r="128" spans="1:13" x14ac:dyDescent="0.25">
      <c r="A128" s="87"/>
      <c r="B128" s="86"/>
      <c r="C128" s="86"/>
      <c r="D128" s="86"/>
      <c r="E128" s="58"/>
      <c r="F128" s="86"/>
      <c r="G128" s="86"/>
      <c r="I128" s="62"/>
      <c r="J128" s="86"/>
      <c r="K128" s="86"/>
      <c r="L128" s="110"/>
      <c r="M128" s="54"/>
    </row>
    <row r="129" spans="1:13" x14ac:dyDescent="0.25">
      <c r="A129" s="87"/>
      <c r="B129" s="86"/>
      <c r="C129" s="86"/>
      <c r="D129" s="86"/>
      <c r="E129" s="58"/>
      <c r="F129" s="86"/>
      <c r="G129" s="86"/>
      <c r="I129" s="62"/>
      <c r="J129" s="86"/>
      <c r="K129" s="86"/>
      <c r="L129" s="110"/>
      <c r="M129" s="54"/>
    </row>
    <row r="130" spans="1:13" x14ac:dyDescent="0.25">
      <c r="A130" s="87"/>
      <c r="B130" s="86"/>
      <c r="C130" s="86"/>
      <c r="D130" s="86"/>
      <c r="E130" s="58"/>
      <c r="F130" s="86"/>
      <c r="G130" s="86"/>
      <c r="I130" s="62"/>
      <c r="J130" s="86"/>
      <c r="K130" s="86"/>
      <c r="L130" s="110"/>
      <c r="M130" s="54"/>
    </row>
    <row r="131" spans="1:13" ht="14.4" thickBot="1" x14ac:dyDescent="0.3">
      <c r="A131" s="170" t="s">
        <v>42</v>
      </c>
      <c r="B131" s="153"/>
      <c r="C131" s="153"/>
      <c r="D131" s="153"/>
      <c r="E131" s="153" t="str">
        <f>G17</f>
        <v>ЮДИНА Л.Н. (ВК, г.Анапа)</v>
      </c>
      <c r="F131" s="153"/>
      <c r="G131" s="153"/>
      <c r="H131" s="153" t="str">
        <f>G18</f>
        <v>ВЛАСКИНА Е.В. (ВК, г.Самара)</v>
      </c>
      <c r="I131" s="153"/>
      <c r="J131" s="153"/>
      <c r="K131" s="153"/>
      <c r="L131" s="153"/>
      <c r="M131" s="155"/>
    </row>
    <row r="132" spans="1:13" ht="14.4" thickTop="1" x14ac:dyDescent="0.25"/>
  </sheetData>
  <sortState xmlns:xlrd2="http://schemas.microsoft.com/office/spreadsheetml/2017/richdata2" ref="B23:H50">
    <sortCondition ref="H23:H50"/>
  </sortState>
  <mergeCells count="39">
    <mergeCell ref="H131:J131"/>
    <mergeCell ref="K125:M125"/>
    <mergeCell ref="K131:M131"/>
    <mergeCell ref="A5:M5"/>
    <mergeCell ref="A8:M8"/>
    <mergeCell ref="A12:M12"/>
    <mergeCell ref="A126:E126"/>
    <mergeCell ref="F126:M126"/>
    <mergeCell ref="M21:M22"/>
    <mergeCell ref="A115:F115"/>
    <mergeCell ref="G115:M115"/>
    <mergeCell ref="A125:D125"/>
    <mergeCell ref="A131:D131"/>
    <mergeCell ref="E125:G125"/>
    <mergeCell ref="E131:G131"/>
    <mergeCell ref="H125:J125"/>
    <mergeCell ref="A9:M9"/>
    <mergeCell ref="A10:M10"/>
    <mergeCell ref="A11:M11"/>
    <mergeCell ref="A15:G15"/>
    <mergeCell ref="A21:A22"/>
    <mergeCell ref="B21:B22"/>
    <mergeCell ref="C21:C22"/>
    <mergeCell ref="D21:D22"/>
    <mergeCell ref="E21:E22"/>
    <mergeCell ref="H15:M15"/>
    <mergeCell ref="G21:G22"/>
    <mergeCell ref="I21:I22"/>
    <mergeCell ref="J21:J22"/>
    <mergeCell ref="K21:K22"/>
    <mergeCell ref="L21:L22"/>
    <mergeCell ref="H21:H22"/>
    <mergeCell ref="A7:M7"/>
    <mergeCell ref="A1:M1"/>
    <mergeCell ref="A2:M2"/>
    <mergeCell ref="A3:M3"/>
    <mergeCell ref="A4:M4"/>
    <mergeCell ref="A6:M6"/>
    <mergeCell ref="F21:F2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гонка</vt:lpstr>
      <vt:lpstr>'гр гонка'!Заголовки_для_печати</vt:lpstr>
      <vt:lpstr>'гр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2021-05-18T14:29:08Z</cp:lastPrinted>
  <dcterms:created xsi:type="dcterms:W3CDTF">1996-10-08T23:32:33Z</dcterms:created>
  <dcterms:modified xsi:type="dcterms:W3CDTF">2023-06-20T08:11:33Z</dcterms:modified>
</cp:coreProperties>
</file>