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гонка'!$A$1:$L$78</definedName>
  </definedNames>
  <calcPr calcId="152511"/>
</workbook>
</file>

<file path=xl/calcChain.xml><?xml version="1.0" encoding="utf-8"?>
<calcChain xmlns="http://schemas.openxmlformats.org/spreadsheetml/2006/main">
  <c r="K78" i="102" l="1"/>
  <c r="L65" i="102"/>
  <c r="L69" i="102"/>
  <c r="L67" i="102"/>
  <c r="L68" i="102"/>
  <c r="L66" i="102"/>
  <c r="J23" i="102"/>
  <c r="J59" i="102"/>
  <c r="J60" i="102" s="1"/>
  <c r="I59" i="102"/>
  <c r="I60" i="102" s="1"/>
  <c r="J57" i="102"/>
  <c r="J58" i="102" s="1"/>
  <c r="I57" i="102"/>
  <c r="I58" i="102" s="1"/>
  <c r="J55" i="102"/>
  <c r="J56" i="102" s="1"/>
  <c r="I55" i="102"/>
  <c r="I56" i="102" s="1"/>
  <c r="J53" i="102"/>
  <c r="J54" i="102" s="1"/>
  <c r="I53" i="102"/>
  <c r="I54" i="102" s="1"/>
  <c r="J51" i="102"/>
  <c r="J52" i="102" s="1"/>
  <c r="I51" i="102"/>
  <c r="I52" i="102" s="1"/>
  <c r="J49" i="102"/>
  <c r="J50" i="102" s="1"/>
  <c r="I49" i="102"/>
  <c r="I50" i="102" s="1"/>
  <c r="J47" i="102"/>
  <c r="J48" i="102" s="1"/>
  <c r="I47" i="102"/>
  <c r="I48" i="102" s="1"/>
  <c r="J45" i="102"/>
  <c r="J46" i="102" s="1"/>
  <c r="I45" i="102"/>
  <c r="I46" i="102" s="1"/>
  <c r="J43" i="102"/>
  <c r="J44" i="102" s="1"/>
  <c r="I43" i="102"/>
  <c r="I44" i="102" s="1"/>
  <c r="J41" i="102"/>
  <c r="J42" i="102" s="1"/>
  <c r="I41" i="102"/>
  <c r="I42" i="102" s="1"/>
  <c r="J39" i="102"/>
  <c r="J40" i="102" s="1"/>
  <c r="I39" i="102"/>
  <c r="I40" i="102" s="1"/>
  <c r="J37" i="102"/>
  <c r="J38" i="102" s="1"/>
  <c r="I37" i="102"/>
  <c r="I38" i="102" s="1"/>
  <c r="J35" i="102"/>
  <c r="J36" i="102" s="1"/>
  <c r="I35" i="102"/>
  <c r="I36" i="102" s="1"/>
  <c r="I31" i="102" l="1"/>
  <c r="I32" i="102" s="1"/>
  <c r="I33" i="102"/>
  <c r="I34" i="102" s="1"/>
  <c r="J33" i="102"/>
  <c r="J34" i="102" s="1"/>
  <c r="H78" i="102" l="1"/>
  <c r="E78" i="102"/>
  <c r="I25" i="102" l="1"/>
  <c r="I26" i="102" s="1"/>
  <c r="J25" i="102"/>
  <c r="L64" i="102" l="1"/>
  <c r="L63" i="102"/>
  <c r="J31" i="102"/>
  <c r="J29" i="102"/>
  <c r="J30" i="102" s="1"/>
  <c r="I29" i="102"/>
  <c r="I30" i="102" s="1"/>
  <c r="I27" i="102"/>
  <c r="I28" i="102" s="1"/>
  <c r="J27" i="102"/>
  <c r="J28" i="102" s="1"/>
  <c r="J26" i="102"/>
  <c r="J24" i="102"/>
  <c r="J32" i="102" l="1"/>
</calcChain>
</file>

<file path=xl/sharedStrings.xml><?xml version="1.0" encoding="utf-8"?>
<sst xmlns="http://schemas.openxmlformats.org/spreadsheetml/2006/main" count="225" uniqueCount="153">
  <si>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</si>
  <si>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</si>
  <si>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</si>
  <si>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</si>
  <si>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</si>
  <si>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</si>
  <si>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</si>
  <si>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</si>
  <si>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</si>
  <si>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</si>
  <si>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</si>
  <si>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</si>
  <si>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</si>
  <si>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</si>
  <si>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</si>
  <si>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</si>
  <si>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</si>
  <si>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</si>
  <si>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</si>
  <si>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</si>
  <si>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</si>
  <si>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</si>
  <si>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</si>
  <si>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</si>
  <si>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</si>
  <si>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</si>
  <si>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</si>
  <si>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</si>
  <si>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</si>
  <si>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</si>
  <si>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</si>
  <si>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</si>
  <si>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</si>
  <si>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</si>
  <si>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</si>
  <si>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</si>
  <si>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</si>
  <si>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</si>
  <si>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</si>
  <si>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</si>
  <si>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</si>
  <si>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</si>
  <si>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шоссе - парная гонка 25 км</t>
  </si>
  <si>
    <t>№ ВРВС: 0080681811Я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</si>
  <si>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</si>
  <si>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</si>
  <si>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25.10.2007</t>
  </si>
  <si>
    <t>21.02.2007</t>
  </si>
  <si>
    <t>10.04.2006</t>
  </si>
  <si>
    <t xml:space="preserve">Ветер: </t>
  </si>
  <si>
    <t>СУДЬЯ НА ФИНИШЕ</t>
  </si>
  <si>
    <t>ВСЕРОССИЙСКИЕ СОРЕВНОВАНИЯ</t>
  </si>
  <si>
    <t>ЮНОШИ 15-16 лет</t>
  </si>
  <si>
    <t>МЕСТО ПРОВЕДЕНИЯ: г. Пугачев</t>
  </si>
  <si>
    <t>ДАТА ПРОВЕДЕНИЯ: 15 августа 2022 года</t>
  </si>
  <si>
    <t xml:space="preserve">НАЧАЛО ГОНКИ: 11ч 10м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</si>
  <si>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15м</t>
    </r>
  </si>
  <si>
    <t>№ ЕКП 2022: 5102</t>
  </si>
  <si>
    <t>15 км /1</t>
  </si>
  <si>
    <t>Министерство спорта Российской Федерации</t>
  </si>
  <si>
    <t>Министерство молодежной политики и спорта Саратовской области</t>
  </si>
  <si>
    <t>Федерация велосипедного спорта России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</si>
  <si>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</si>
  <si>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</si>
  <si>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НАЗВАНИЕ ТРАССЫ / РЕГ. НОМЕР: дорога на село Клинцовка</t>
  </si>
  <si>
    <t>ВОСТРУХИН М.Н. (ВК, г. САРАТОВ)</t>
  </si>
  <si>
    <t>ГАЙДАРЕНКО С.С. (1К, г. САРАТОВ)</t>
  </si>
  <si>
    <t>ТРУШИН Б.К. (ВК, г. САРАТОВ)</t>
  </si>
  <si>
    <t>Температура: +35</t>
  </si>
  <si>
    <t>Влажность: 23%</t>
  </si>
  <si>
    <t>Осадки: без осадков</t>
  </si>
  <si>
    <t>Ахтамов Кирилл</t>
  </si>
  <si>
    <t>13.07.2007</t>
  </si>
  <si>
    <t>ИРКУТСКАЯ ОБЛАСТЬ</t>
  </si>
  <si>
    <t>Барушко Никита</t>
  </si>
  <si>
    <t>28.08.2006</t>
  </si>
  <si>
    <t>Аверин Алексей</t>
  </si>
  <si>
    <t>19.03.2006</t>
  </si>
  <si>
    <t>Москва</t>
  </si>
  <si>
    <t>Саргсян Адам</t>
  </si>
  <si>
    <t>19.08.2007</t>
  </si>
  <si>
    <t>Шарапа Иван</t>
  </si>
  <si>
    <t>16.01.2006</t>
  </si>
  <si>
    <t>КАЛИНИНГРАДСКАЯ ОБЛАСТЬ</t>
  </si>
  <si>
    <t>Белоусов Иван</t>
  </si>
  <si>
    <t>16.05.2006</t>
  </si>
  <si>
    <t>Султанов Матвей</t>
  </si>
  <si>
    <t>03.04.2007</t>
  </si>
  <si>
    <t>САМАРСКАЯ ОБЛАСТЬ</t>
  </si>
  <si>
    <t>Старостин Никита</t>
  </si>
  <si>
    <t>17.06.2007</t>
  </si>
  <si>
    <t>Сергеев Егор</t>
  </si>
  <si>
    <t>03.06.2006</t>
  </si>
  <si>
    <t>Ахмедов Амир</t>
  </si>
  <si>
    <t>21.02.2006</t>
  </si>
  <si>
    <t>Малянов Семен</t>
  </si>
  <si>
    <t>31.08.2006</t>
  </si>
  <si>
    <t>САРАТОВСКАЯ ОБЛАСТЬ</t>
  </si>
  <si>
    <t>Исламов Илья</t>
  </si>
  <si>
    <t>29.06.2006</t>
  </si>
  <si>
    <t>Капитанов Алексей</t>
  </si>
  <si>
    <t>18.05.2006</t>
  </si>
  <si>
    <t>Дорогинин Игнат</t>
  </si>
  <si>
    <t>22.02.2007</t>
  </si>
  <si>
    <t>Толубаев Егор</t>
  </si>
  <si>
    <t>13.03.2007</t>
  </si>
  <si>
    <t>Водопьянов Михаил</t>
  </si>
  <si>
    <t>12.05.2007</t>
  </si>
  <si>
    <t>Горшков Арсений</t>
  </si>
  <si>
    <t>23.02.2006</t>
  </si>
  <si>
    <t>Клыпин Никита</t>
  </si>
  <si>
    <t>20.07.2007</t>
  </si>
  <si>
    <t>Крисанов Кирилл</t>
  </si>
  <si>
    <t>04.10.2007</t>
  </si>
  <si>
    <t>НИЖЕГОРОДСКАЯ ОБЛАСТЬ</t>
  </si>
  <si>
    <t>Живечков Илья</t>
  </si>
  <si>
    <t>02.08.2007</t>
  </si>
  <si>
    <t>Выскорко Виктор</t>
  </si>
  <si>
    <t>21.06.2006</t>
  </si>
  <si>
    <t>Гурьянов Никита</t>
  </si>
  <si>
    <t>Балясников Сергей</t>
  </si>
  <si>
    <t>15.02.2007</t>
  </si>
  <si>
    <t>Чеченев Глеб</t>
  </si>
  <si>
    <t>03.02.2006</t>
  </si>
  <si>
    <t>Оберюхтин Алексей</t>
  </si>
  <si>
    <t>Вершинин Валерий</t>
  </si>
  <si>
    <t>06.11.2006</t>
  </si>
  <si>
    <t>Мыцов Данила</t>
  </si>
  <si>
    <t>14.07.2006</t>
  </si>
  <si>
    <t>101963-7143</t>
  </si>
  <si>
    <t>Халювчик Максим</t>
  </si>
  <si>
    <t>Лобчук Дмитрий</t>
  </si>
  <si>
    <t>06.06.2006</t>
  </si>
  <si>
    <t>Силаев Илья</t>
  </si>
  <si>
    <t>11.10.2007</t>
  </si>
  <si>
    <t>Асанов Мустафа</t>
  </si>
  <si>
    <t>17.12.2007</t>
  </si>
  <si>
    <t>УЛЬЯНОВСКАЯ ОБЛАСТЬ</t>
  </si>
  <si>
    <t>Сафиуллин Динар</t>
  </si>
  <si>
    <t>Юрков Михаил</t>
  </si>
  <si>
    <t>16.11.2006</t>
  </si>
  <si>
    <t>Борисов Иван</t>
  </si>
  <si>
    <t>09.02.2006</t>
  </si>
  <si>
    <t>Никифоров Семен</t>
  </si>
  <si>
    <t>07.11.2007</t>
  </si>
  <si>
    <t>ВОЛГОГРАДСКАЯ ОБЛАСТЬ</t>
  </si>
  <si>
    <t>Фокин Георгий</t>
  </si>
  <si>
    <t>01.01.2006</t>
  </si>
  <si>
    <t>Дрондин Тимофей</t>
  </si>
  <si>
    <t>11.03.2007</t>
  </si>
  <si>
    <t>Васильев Дмитрий</t>
  </si>
  <si>
    <t>26.06.2006</t>
  </si>
  <si>
    <t>Гонка имени ЗМС, СССР В.А. Мущерова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</si>
</sst>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8" formatCode="h:mm:ss.0"/>
  </numFmts>
  <fonts count="22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19" xfId="2" applyFont="1" applyBorder="1" applyAlignment="1">
      <alignment horizontal="right" vertical="center"/>
    </xf>
    <xf numFmtId="49" fontId="9" fillId="0" borderId="1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21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2" fontId="19" fillId="0" borderId="17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7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1" fontId="17" fillId="0" borderId="20" xfId="2" applyNumberFormat="1" applyFont="1" applyBorder="1" applyAlignment="1">
      <alignment horizontal="right" vertical="center"/>
    </xf>
    <xf numFmtId="0" fontId="17" fillId="0" borderId="20" xfId="2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18" fillId="0" borderId="18" xfId="2" applyFont="1" applyBorder="1" applyAlignment="1">
      <alignment horizontal="center" vertical="center"/>
    </xf>
    <xf numFmtId="0" fontId="13" fillId="2" borderId="31" xfId="2" applyFont="1" applyFill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2" fontId="19" fillId="0" borderId="48" xfId="2" applyNumberFormat="1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 wrapText="1"/>
    </xf>
    <xf numFmtId="0" fontId="9" fillId="0" borderId="49" xfId="2" applyFont="1" applyBorder="1" applyAlignment="1">
      <alignment horizontal="left" vertical="center" wrapText="1"/>
    </xf>
    <xf numFmtId="14" fontId="9" fillId="0" borderId="49" xfId="2" applyNumberFormat="1" applyFont="1" applyBorder="1" applyAlignment="1">
      <alignment horizontal="center" vertical="center"/>
    </xf>
    <xf numFmtId="164" fontId="9" fillId="0" borderId="49" xfId="2" applyNumberFormat="1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14" fontId="14" fillId="0" borderId="21" xfId="2" applyNumberFormat="1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14" fontId="17" fillId="2" borderId="28" xfId="8" applyNumberFormat="1" applyFont="1" applyFill="1" applyBorder="1" applyAlignment="1">
      <alignment horizontal="center" vertical="center" wrapText="1"/>
    </xf>
    <xf numFmtId="14" fontId="17" fillId="2" borderId="29" xfId="8" applyNumberFormat="1" applyFont="1" applyFill="1" applyBorder="1" applyAlignment="1">
      <alignment horizontal="center" vertical="center" wrapText="1"/>
    </xf>
    <xf numFmtId="0" fontId="17" fillId="2" borderId="28" xfId="8" applyFont="1" applyFill="1" applyBorder="1" applyAlignment="1">
      <alignment horizontal="center" vertical="center" wrapText="1"/>
    </xf>
    <xf numFmtId="0" fontId="17" fillId="2" borderId="29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left" vertical="center"/>
    </xf>
    <xf numFmtId="2" fontId="17" fillId="2" borderId="28" xfId="8" applyNumberFormat="1" applyFont="1" applyFill="1" applyBorder="1" applyAlignment="1">
      <alignment horizontal="center" vertical="center" wrapText="1"/>
    </xf>
    <xf numFmtId="2" fontId="17" fillId="2" borderId="29" xfId="8" applyNumberFormat="1" applyFont="1" applyFill="1" applyBorder="1" applyAlignment="1">
      <alignment horizontal="center" vertical="center" wrapText="1"/>
    </xf>
    <xf numFmtId="0" fontId="17" fillId="2" borderId="28" xfId="2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3" fillId="0" borderId="43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9" xfId="2" applyNumberFormat="1" applyFont="1" applyFill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27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0" xfId="2" applyFont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51" xfId="2" applyFont="1" applyFill="1" applyBorder="1" applyAlignment="1">
      <alignment horizontal="right" vertical="center"/>
    </xf>
    <xf numFmtId="2" fontId="19" fillId="0" borderId="52" xfId="2" applyNumberFormat="1" applyFont="1" applyBorder="1" applyAlignment="1">
      <alignment horizontal="center" vertical="center"/>
    </xf>
    <xf numFmtId="2" fontId="19" fillId="0" borderId="49" xfId="2" applyNumberFormat="1" applyFont="1" applyBorder="1" applyAlignment="1">
      <alignment horizontal="center" vertical="center"/>
    </xf>
    <xf numFmtId="168" fontId="9" fillId="0" borderId="16" xfId="2" applyNumberFormat="1" applyFont="1" applyBorder="1" applyAlignment="1">
      <alignment horizontal="center" vertical="center"/>
    </xf>
    <xf numFmtId="168" fontId="9" fillId="0" borderId="26" xfId="2" applyNumberFormat="1" applyFont="1" applyBorder="1" applyAlignment="1">
      <alignment horizontal="center" vertical="center"/>
    </xf>
    <xf numFmtId="168" fontId="19" fillId="0" borderId="17" xfId="2" applyNumberFormat="1" applyFont="1" applyBorder="1" applyAlignment="1">
      <alignment horizontal="center" vertical="center"/>
    </xf>
    <xf numFmtId="168" fontId="19" fillId="0" borderId="18" xfId="2" applyNumberFormat="1" applyFont="1" applyBorder="1" applyAlignment="1">
      <alignment horizontal="center" vertical="center"/>
    </xf>
    <xf numFmtId="168" fontId="19" fillId="0" borderId="49" xfId="2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44450</xdr:rowOff>
    </xdr:from>
    <xdr:to>
      <xdr:col>1</xdr:col>
      <xdr:colOff>367191</xdr:colOff>
      <xdr:row>3</xdr:row>
      <xdr:rowOff>63500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"/>
          <a:ext cx="732316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825981</xdr:colOff>
      <xdr:row>0</xdr:row>
      <xdr:rowOff>72232</xdr:rowOff>
    </xdr:from>
    <xdr:to>
      <xdr:col>11</xdr:col>
      <xdr:colOff>1111250</xdr:colOff>
      <xdr:row>3</xdr:row>
      <xdr:rowOff>79375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981" y="72232"/>
          <a:ext cx="1253644" cy="816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79"/>
  <sheetViews>
    <sheetView tabSelected="1" view="pageBreakPreview" zoomScale="64" zoomScaleNormal="70" zoomScaleSheetLayoutView="64" zoomScalePageLayoutView="50" workbookViewId="0">
      <selection activeCell="A7" sqref="A7:L7"/>
    </sheetView>
  </sheetViews>
  <sheetFormatPr defaultRowHeight="12.75" x14ac:dyDescent="0.2"/>
  <cols>
    <col min="1" max="1" width="7" style="2" customWidth="1"/>
    <col min="2" max="2" width="7.85546875" style="52" customWidth="1"/>
    <col min="3" max="3" width="14.7109375" style="52" customWidth="1"/>
    <col min="4" max="4" width="23.5703125" style="2" customWidth="1"/>
    <col min="5" max="5" width="11.7109375" style="19" customWidth="1"/>
    <col min="6" max="6" width="17.42578125" style="2" customWidth="1"/>
    <col min="7" max="7" width="28.28515625" style="2" customWidth="1"/>
    <col min="8" max="8" width="13.140625" style="43" customWidth="1"/>
    <col min="9" max="9" width="16.5703125" style="2" customWidth="1"/>
    <col min="10" max="10" width="11.5703125" style="49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7" ht="21.75" customHeight="1" x14ac:dyDescent="0.2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7" ht="21.75" customHeight="1" x14ac:dyDescent="0.2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27" ht="21.75" customHeight="1" x14ac:dyDescent="0.2">
      <c r="A4" s="169" t="s">
        <v>62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3.25" customHeight="1" x14ac:dyDescent="0.2">
      <c r="A5" s="169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27" s="3" customFormat="1" ht="28.5" x14ac:dyDescent="0.2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21"/>
      <c r="N6" s="21"/>
      <c r="O6" s="21"/>
      <c r="P6" s="21"/>
      <c r="Q6" s="21"/>
      <c r="R6" s="21"/>
      <c r="S6" s="21"/>
      <c r="T6" s="21"/>
    </row>
    <row r="7" spans="1:27" s="3" customFormat="1" ht="22.5" customHeight="1" x14ac:dyDescent="0.2">
      <c r="A7" s="145" t="s">
        <v>13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27" s="3" customFormat="1" ht="23.25" customHeight="1" thickBot="1" x14ac:dyDescent="0.25">
      <c r="A8" s="141" t="s">
        <v>152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27" ht="25.5" customHeight="1" thickTop="1" x14ac:dyDescent="0.2">
      <c r="A9" s="142" t="s">
        <v>18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4"/>
    </row>
    <row r="10" spans="1:27" ht="18" customHeight="1" x14ac:dyDescent="0.2">
      <c r="A10" s="135" t="s">
        <v>42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27" ht="19.5" customHeight="1" x14ac:dyDescent="0.2">
      <c r="A11" s="135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27" ht="5.25" customHeight="1" x14ac:dyDescent="0.2">
      <c r="A12" s="151" t="s">
        <v>35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27" ht="15.75" x14ac:dyDescent="0.2">
      <c r="A13" s="128" t="s">
        <v>53</v>
      </c>
      <c r="B13" s="129"/>
      <c r="C13" s="129"/>
      <c r="D13" s="129"/>
      <c r="E13" s="4"/>
      <c r="F13" s="65" t="s">
        <v>55</v>
      </c>
      <c r="G13" s="65"/>
      <c r="H13" s="22"/>
      <c r="J13" s="23"/>
      <c r="K13" s="5"/>
      <c r="L13" s="6" t="s">
        <v>43</v>
      </c>
    </row>
    <row r="14" spans="1:27" ht="15.75" x14ac:dyDescent="0.2">
      <c r="A14" s="146" t="s">
        <v>54</v>
      </c>
      <c r="B14" s="147"/>
      <c r="C14" s="147"/>
      <c r="D14" s="147"/>
      <c r="E14" s="7"/>
      <c r="F14" s="60" t="s">
        <v>56</v>
      </c>
      <c r="G14" s="60"/>
      <c r="H14" s="24"/>
      <c r="J14" s="25"/>
      <c r="K14" s="8"/>
      <c r="L14" s="9" t="s">
        <v>57</v>
      </c>
    </row>
    <row r="15" spans="1:27" ht="15" x14ac:dyDescent="0.2">
      <c r="A15" s="148" t="s">
        <v>8</v>
      </c>
      <c r="B15" s="149"/>
      <c r="C15" s="149"/>
      <c r="D15" s="149"/>
      <c r="E15" s="149"/>
      <c r="F15" s="149"/>
      <c r="G15" s="150"/>
      <c r="H15" s="138" t="s">
        <v>0</v>
      </c>
      <c r="I15" s="139"/>
      <c r="J15" s="139"/>
      <c r="K15" s="139"/>
      <c r="L15" s="140"/>
    </row>
    <row r="16" spans="1:27" ht="15" x14ac:dyDescent="0.2">
      <c r="A16" s="26" t="s">
        <v>14</v>
      </c>
      <c r="B16" s="10"/>
      <c r="C16" s="10"/>
      <c r="D16" s="27"/>
      <c r="E16" s="28"/>
      <c r="F16" s="27"/>
      <c r="G16" s="27"/>
      <c r="H16" s="119" t="s">
        <v>64</v>
      </c>
      <c r="I16" s="120"/>
      <c r="J16" s="120"/>
      <c r="K16" s="120"/>
      <c r="L16" s="121"/>
    </row>
    <row r="17" spans="1:12" ht="15" x14ac:dyDescent="0.2">
      <c r="A17" s="26" t="s">
        <v>15</v>
      </c>
      <c r="B17" s="10"/>
      <c r="C17" s="10"/>
      <c r="D17" s="11"/>
      <c r="E17" s="56"/>
      <c r="F17" s="29"/>
      <c r="G17" s="170" t="s">
        <v>65</v>
      </c>
      <c r="H17" s="119" t="s">
        <v>44</v>
      </c>
      <c r="I17" s="120"/>
      <c r="J17" s="120"/>
      <c r="K17" s="120"/>
      <c r="L17" s="121"/>
    </row>
    <row r="18" spans="1:12" ht="15" x14ac:dyDescent="0.2">
      <c r="A18" s="26" t="s">
        <v>16</v>
      </c>
      <c r="B18" s="10"/>
      <c r="C18" s="10"/>
      <c r="D18" s="11"/>
      <c r="E18" s="56"/>
      <c r="F18" s="29"/>
      <c r="G18" s="171" t="s">
        <v>66</v>
      </c>
      <c r="H18" s="119" t="s">
        <v>45</v>
      </c>
      <c r="I18" s="120"/>
      <c r="J18" s="120"/>
      <c r="K18" s="120"/>
      <c r="L18" s="121"/>
    </row>
    <row r="19" spans="1:12" ht="16.5" thickBot="1" x14ac:dyDescent="0.25">
      <c r="A19" s="26" t="s">
        <v>12</v>
      </c>
      <c r="B19" s="63"/>
      <c r="C19" s="63"/>
      <c r="D19" s="29"/>
      <c r="F19" s="66"/>
      <c r="G19" s="172" t="s">
        <v>67</v>
      </c>
      <c r="H19" s="64" t="s">
        <v>37</v>
      </c>
      <c r="J19" s="12">
        <v>15</v>
      </c>
      <c r="K19" s="55"/>
      <c r="L19" s="61" t="s">
        <v>58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">
      <c r="A21" s="132" t="s">
        <v>5</v>
      </c>
      <c r="B21" s="115" t="s">
        <v>10</v>
      </c>
      <c r="C21" s="115" t="s">
        <v>27</v>
      </c>
      <c r="D21" s="115" t="s">
        <v>1</v>
      </c>
      <c r="E21" s="113" t="s">
        <v>26</v>
      </c>
      <c r="F21" s="115" t="s">
        <v>7</v>
      </c>
      <c r="G21" s="130" t="s">
        <v>38</v>
      </c>
      <c r="H21" s="117" t="s">
        <v>6</v>
      </c>
      <c r="I21" s="115" t="s">
        <v>22</v>
      </c>
      <c r="J21" s="122" t="s">
        <v>19</v>
      </c>
      <c r="K21" s="124" t="s">
        <v>21</v>
      </c>
      <c r="L21" s="126" t="s">
        <v>11</v>
      </c>
    </row>
    <row r="22" spans="1:12" s="18" customFormat="1" ht="13.5" customHeight="1" thickBot="1" x14ac:dyDescent="0.25">
      <c r="A22" s="133"/>
      <c r="B22" s="116"/>
      <c r="C22" s="116"/>
      <c r="D22" s="116"/>
      <c r="E22" s="114"/>
      <c r="F22" s="116"/>
      <c r="G22" s="131"/>
      <c r="H22" s="118"/>
      <c r="I22" s="116"/>
      <c r="J22" s="123"/>
      <c r="K22" s="125"/>
      <c r="L22" s="127"/>
    </row>
    <row r="23" spans="1:12" ht="21.75" customHeight="1" x14ac:dyDescent="0.2">
      <c r="A23" s="84">
        <v>1</v>
      </c>
      <c r="B23" s="67">
        <v>7</v>
      </c>
      <c r="C23" s="67">
        <v>10131547845</v>
      </c>
      <c r="D23" s="68" t="s">
        <v>71</v>
      </c>
      <c r="E23" s="69" t="s">
        <v>72</v>
      </c>
      <c r="F23" s="70" t="s">
        <v>24</v>
      </c>
      <c r="G23" s="57" t="s">
        <v>73</v>
      </c>
      <c r="H23" s="175">
        <v>1.3769675925925927E-2</v>
      </c>
      <c r="I23" s="176" t="s">
        <v>35</v>
      </c>
      <c r="J23" s="76">
        <f>IFERROR($J$19*3600/(HOUR(H23)*3600+MINUTE(H23)*60+SECOND(H23)),"")</f>
        <v>45.378151260504204</v>
      </c>
      <c r="K23" s="75"/>
      <c r="L23" s="85"/>
    </row>
    <row r="24" spans="1:12" ht="21.75" customHeight="1" thickBot="1" x14ac:dyDescent="0.25">
      <c r="A24" s="95"/>
      <c r="B24" s="58">
        <v>6</v>
      </c>
      <c r="C24" s="59">
        <v>10108865205</v>
      </c>
      <c r="D24" s="71" t="s">
        <v>74</v>
      </c>
      <c r="E24" s="72" t="s">
        <v>75</v>
      </c>
      <c r="F24" s="73" t="s">
        <v>24</v>
      </c>
      <c r="G24" s="90" t="s">
        <v>73</v>
      </c>
      <c r="H24" s="177"/>
      <c r="I24" s="178" t="s">
        <v>35</v>
      </c>
      <c r="J24" s="74">
        <f>J23</f>
        <v>45.378151260504204</v>
      </c>
      <c r="K24" s="58"/>
      <c r="L24" s="86"/>
    </row>
    <row r="25" spans="1:12" ht="21.75" customHeight="1" x14ac:dyDescent="0.2">
      <c r="A25" s="84">
        <v>2</v>
      </c>
      <c r="B25" s="67">
        <v>11</v>
      </c>
      <c r="C25" s="67">
        <v>10113498771</v>
      </c>
      <c r="D25" s="68" t="s">
        <v>76</v>
      </c>
      <c r="E25" s="69" t="s">
        <v>77</v>
      </c>
      <c r="F25" s="70" t="s">
        <v>24</v>
      </c>
      <c r="G25" s="57" t="s">
        <v>78</v>
      </c>
      <c r="H25" s="175">
        <v>1.3924768518518517E-2</v>
      </c>
      <c r="I25" s="176">
        <f>H25-$H$23</f>
        <v>1.5509259259259035E-4</v>
      </c>
      <c r="J25" s="76">
        <f>IFERROR($J$19*3600/(HOUR(H25)*3600+MINUTE(H25)*60+SECOND(H25)),"")</f>
        <v>44.887780548628427</v>
      </c>
      <c r="K25" s="75"/>
      <c r="L25" s="85"/>
    </row>
    <row r="26" spans="1:12" ht="21.75" customHeight="1" thickBot="1" x14ac:dyDescent="0.25">
      <c r="A26" s="95"/>
      <c r="B26" s="58">
        <v>13</v>
      </c>
      <c r="C26" s="59">
        <v>10117352095</v>
      </c>
      <c r="D26" s="71" t="s">
        <v>79</v>
      </c>
      <c r="E26" s="72" t="s">
        <v>80</v>
      </c>
      <c r="F26" s="73" t="s">
        <v>24</v>
      </c>
      <c r="G26" s="90" t="s">
        <v>78</v>
      </c>
      <c r="H26" s="177"/>
      <c r="I26" s="178">
        <f>I25</f>
        <v>1.5509259259259035E-4</v>
      </c>
      <c r="J26" s="74">
        <f>J25</f>
        <v>44.887780548628427</v>
      </c>
      <c r="K26" s="58"/>
      <c r="L26" s="86"/>
    </row>
    <row r="27" spans="1:12" ht="21.75" customHeight="1" x14ac:dyDescent="0.2">
      <c r="A27" s="84">
        <v>3</v>
      </c>
      <c r="B27" s="67">
        <v>36</v>
      </c>
      <c r="C27" s="67">
        <v>10105272060</v>
      </c>
      <c r="D27" s="68" t="s">
        <v>81</v>
      </c>
      <c r="E27" s="69" t="s">
        <v>82</v>
      </c>
      <c r="F27" s="70" t="s">
        <v>39</v>
      </c>
      <c r="G27" s="57" t="s">
        <v>83</v>
      </c>
      <c r="H27" s="175">
        <v>1.4277777777777776E-2</v>
      </c>
      <c r="I27" s="176">
        <f>H27-$H$23</f>
        <v>5.0810185185184986E-4</v>
      </c>
      <c r="J27" s="76">
        <f>IFERROR($J$19*3600/(HOUR(H27)*3600+MINUTE(H27)*60+SECOND(H27)),"")</f>
        <v>43.760129659643439</v>
      </c>
      <c r="K27" s="75"/>
      <c r="L27" s="85"/>
    </row>
    <row r="28" spans="1:12" ht="21.75" customHeight="1" thickBot="1" x14ac:dyDescent="0.25">
      <c r="A28" s="95"/>
      <c r="B28" s="58">
        <v>35</v>
      </c>
      <c r="C28" s="59">
        <v>10084014613</v>
      </c>
      <c r="D28" s="71" t="s">
        <v>84</v>
      </c>
      <c r="E28" s="72" t="s">
        <v>85</v>
      </c>
      <c r="F28" s="73" t="s">
        <v>24</v>
      </c>
      <c r="G28" s="90" t="s">
        <v>83</v>
      </c>
      <c r="H28" s="177"/>
      <c r="I28" s="178">
        <f>I27</f>
        <v>5.0810185185184986E-4</v>
      </c>
      <c r="J28" s="74">
        <f>J27</f>
        <v>43.760129659643439</v>
      </c>
      <c r="K28" s="58"/>
      <c r="L28" s="86"/>
    </row>
    <row r="29" spans="1:12" ht="21.75" customHeight="1" x14ac:dyDescent="0.2">
      <c r="A29" s="84">
        <v>4</v>
      </c>
      <c r="B29" s="67">
        <v>32</v>
      </c>
      <c r="C29" s="67">
        <v>10104125641</v>
      </c>
      <c r="D29" s="68" t="s">
        <v>86</v>
      </c>
      <c r="E29" s="69" t="s">
        <v>87</v>
      </c>
      <c r="F29" s="70" t="s">
        <v>28</v>
      </c>
      <c r="G29" s="57" t="s">
        <v>88</v>
      </c>
      <c r="H29" s="175">
        <v>1.432060185185185E-2</v>
      </c>
      <c r="I29" s="176">
        <f>H29-$H$23</f>
        <v>5.5092592592592346E-4</v>
      </c>
      <c r="J29" s="76">
        <f>IFERROR($J$19*3600/(HOUR(H29)*3600+MINUTE(H29)*60+SECOND(H29)),"")</f>
        <v>43.654001616814874</v>
      </c>
      <c r="K29" s="75"/>
      <c r="L29" s="85"/>
    </row>
    <row r="30" spans="1:12" ht="21.75" customHeight="1" thickBot="1" x14ac:dyDescent="0.25">
      <c r="A30" s="95"/>
      <c r="B30" s="58">
        <v>31</v>
      </c>
      <c r="C30" s="59">
        <v>10125967012</v>
      </c>
      <c r="D30" s="71" t="s">
        <v>89</v>
      </c>
      <c r="E30" s="72" t="s">
        <v>90</v>
      </c>
      <c r="F30" s="73" t="s">
        <v>24</v>
      </c>
      <c r="G30" s="90" t="s">
        <v>88</v>
      </c>
      <c r="H30" s="177"/>
      <c r="I30" s="178">
        <f>I29</f>
        <v>5.5092592592592346E-4</v>
      </c>
      <c r="J30" s="74">
        <f>J29</f>
        <v>43.654001616814874</v>
      </c>
      <c r="K30" s="58"/>
      <c r="L30" s="86"/>
    </row>
    <row r="31" spans="1:12" ht="21.75" customHeight="1" x14ac:dyDescent="0.2">
      <c r="A31" s="84">
        <v>5</v>
      </c>
      <c r="B31" s="67">
        <v>30</v>
      </c>
      <c r="C31" s="67">
        <v>10091971138</v>
      </c>
      <c r="D31" s="68" t="s">
        <v>91</v>
      </c>
      <c r="E31" s="69" t="s">
        <v>92</v>
      </c>
      <c r="F31" s="70" t="s">
        <v>24</v>
      </c>
      <c r="G31" s="57" t="s">
        <v>88</v>
      </c>
      <c r="H31" s="175">
        <v>1.4579861111111113E-2</v>
      </c>
      <c r="I31" s="176">
        <f>H31-$H$23</f>
        <v>8.1018518518518635E-4</v>
      </c>
      <c r="J31" s="76">
        <f>IFERROR($J$19*3600/(HOUR(H31)*3600+MINUTE(H31)*60+SECOND(H31)),"")</f>
        <v>42.857142857142854</v>
      </c>
      <c r="K31" s="75"/>
      <c r="L31" s="85"/>
    </row>
    <row r="32" spans="1:12" ht="21.75" customHeight="1" thickBot="1" x14ac:dyDescent="0.25">
      <c r="A32" s="95"/>
      <c r="B32" s="58">
        <v>19</v>
      </c>
      <c r="C32" s="59">
        <v>10104925082</v>
      </c>
      <c r="D32" s="71" t="s">
        <v>93</v>
      </c>
      <c r="E32" s="72" t="s">
        <v>94</v>
      </c>
      <c r="F32" s="73" t="s">
        <v>24</v>
      </c>
      <c r="G32" s="90" t="s">
        <v>88</v>
      </c>
      <c r="H32" s="177"/>
      <c r="I32" s="178">
        <f>I31</f>
        <v>8.1018518518518635E-4</v>
      </c>
      <c r="J32" s="74">
        <f>J31</f>
        <v>42.857142857142854</v>
      </c>
      <c r="K32" s="58"/>
      <c r="L32" s="86"/>
    </row>
    <row r="33" spans="1:12" ht="21.75" customHeight="1" x14ac:dyDescent="0.2">
      <c r="A33" s="84">
        <v>6</v>
      </c>
      <c r="B33" s="67">
        <v>41</v>
      </c>
      <c r="C33" s="67">
        <v>10096458194</v>
      </c>
      <c r="D33" s="68" t="s">
        <v>95</v>
      </c>
      <c r="E33" s="69" t="s">
        <v>96</v>
      </c>
      <c r="F33" s="70" t="s">
        <v>24</v>
      </c>
      <c r="G33" s="57" t="s">
        <v>97</v>
      </c>
      <c r="H33" s="175">
        <v>1.4643518518518519E-2</v>
      </c>
      <c r="I33" s="176">
        <f>H33-$H$23</f>
        <v>8.7384259259259273E-4</v>
      </c>
      <c r="J33" s="76">
        <f>IFERROR($J$19*3600/(HOUR(H33)*3600+MINUTE(H33)*60+SECOND(H33)),"")</f>
        <v>42.687747035573125</v>
      </c>
      <c r="K33" s="75"/>
      <c r="L33" s="85"/>
    </row>
    <row r="34" spans="1:12" ht="21.75" customHeight="1" thickBot="1" x14ac:dyDescent="0.25">
      <c r="A34" s="95"/>
      <c r="B34" s="58">
        <v>37</v>
      </c>
      <c r="C34" s="59">
        <v>10091161388</v>
      </c>
      <c r="D34" s="71" t="s">
        <v>98</v>
      </c>
      <c r="E34" s="72" t="s">
        <v>99</v>
      </c>
      <c r="F34" s="73" t="s">
        <v>24</v>
      </c>
      <c r="G34" s="90" t="s">
        <v>97</v>
      </c>
      <c r="H34" s="177"/>
      <c r="I34" s="178">
        <f>I33</f>
        <v>8.7384259259259273E-4</v>
      </c>
      <c r="J34" s="74">
        <f>J33</f>
        <v>42.687747035573125</v>
      </c>
      <c r="K34" s="58"/>
      <c r="L34" s="86"/>
    </row>
    <row r="35" spans="1:12" ht="21.75" customHeight="1" x14ac:dyDescent="0.2">
      <c r="A35" s="84">
        <v>7</v>
      </c>
      <c r="B35" s="67">
        <v>25</v>
      </c>
      <c r="C35" s="67">
        <v>10115074316</v>
      </c>
      <c r="D35" s="68" t="s">
        <v>100</v>
      </c>
      <c r="E35" s="69" t="s">
        <v>101</v>
      </c>
      <c r="F35" s="70" t="s">
        <v>24</v>
      </c>
      <c r="G35" s="57" t="s">
        <v>88</v>
      </c>
      <c r="H35" s="175">
        <v>1.4739583333333334E-2</v>
      </c>
      <c r="I35" s="176">
        <f>H35-$H$23</f>
        <v>9.6990740740740718E-4</v>
      </c>
      <c r="J35" s="76">
        <f>IFERROR($J$19*3600/(HOUR(H35)*3600+MINUTE(H35)*60+SECOND(H35)),"")</f>
        <v>42.3861852433281</v>
      </c>
      <c r="K35" s="75"/>
      <c r="L35" s="85"/>
    </row>
    <row r="36" spans="1:12" ht="21.75" customHeight="1" thickBot="1" x14ac:dyDescent="0.25">
      <c r="A36" s="95"/>
      <c r="B36" s="58">
        <v>24</v>
      </c>
      <c r="C36" s="59">
        <v>10125505048</v>
      </c>
      <c r="D36" s="71" t="s">
        <v>102</v>
      </c>
      <c r="E36" s="72" t="s">
        <v>103</v>
      </c>
      <c r="F36" s="73" t="s">
        <v>24</v>
      </c>
      <c r="G36" s="90" t="s">
        <v>88</v>
      </c>
      <c r="H36" s="177"/>
      <c r="I36" s="178">
        <f>I35</f>
        <v>9.6990740740740718E-4</v>
      </c>
      <c r="J36" s="74">
        <f>J35</f>
        <v>42.3861852433281</v>
      </c>
      <c r="K36" s="58"/>
      <c r="L36" s="86"/>
    </row>
    <row r="37" spans="1:12" ht="21.75" customHeight="1" x14ac:dyDescent="0.2">
      <c r="A37" s="84">
        <v>8</v>
      </c>
      <c r="B37" s="67">
        <v>14</v>
      </c>
      <c r="C37" s="67">
        <v>10100460153</v>
      </c>
      <c r="D37" s="68" t="s">
        <v>104</v>
      </c>
      <c r="E37" s="69" t="s">
        <v>105</v>
      </c>
      <c r="F37" s="70" t="s">
        <v>24</v>
      </c>
      <c r="G37" s="57" t="s">
        <v>78</v>
      </c>
      <c r="H37" s="175">
        <v>1.4792824074074075E-2</v>
      </c>
      <c r="I37" s="176">
        <f>H37-$H$23</f>
        <v>1.023148148148148E-3</v>
      </c>
      <c r="J37" s="76">
        <f>IFERROR($J$19*3600/(HOUR(H37)*3600+MINUTE(H37)*60+SECOND(H37)),"")</f>
        <v>42.25352112676056</v>
      </c>
      <c r="K37" s="75"/>
      <c r="L37" s="85"/>
    </row>
    <row r="38" spans="1:12" ht="21.75" customHeight="1" thickBot="1" x14ac:dyDescent="0.25">
      <c r="A38" s="95"/>
      <c r="B38" s="58">
        <v>12</v>
      </c>
      <c r="C38" s="59">
        <v>10116657032</v>
      </c>
      <c r="D38" s="71" t="s">
        <v>106</v>
      </c>
      <c r="E38" s="72" t="s">
        <v>107</v>
      </c>
      <c r="F38" s="73" t="s">
        <v>28</v>
      </c>
      <c r="G38" s="90" t="s">
        <v>78</v>
      </c>
      <c r="H38" s="177"/>
      <c r="I38" s="178">
        <f>I37</f>
        <v>1.023148148148148E-3</v>
      </c>
      <c r="J38" s="74">
        <f>J37</f>
        <v>42.25352112676056</v>
      </c>
      <c r="K38" s="58"/>
      <c r="L38" s="86"/>
    </row>
    <row r="39" spans="1:12" ht="21.75" customHeight="1" x14ac:dyDescent="0.2">
      <c r="A39" s="84">
        <v>9</v>
      </c>
      <c r="B39" s="67">
        <v>9</v>
      </c>
      <c r="C39" s="67">
        <v>10113844739</v>
      </c>
      <c r="D39" s="68" t="s">
        <v>108</v>
      </c>
      <c r="E39" s="69" t="s">
        <v>109</v>
      </c>
      <c r="F39" s="70" t="s">
        <v>28</v>
      </c>
      <c r="G39" s="57" t="s">
        <v>73</v>
      </c>
      <c r="H39" s="175">
        <v>1.4921296296296299E-2</v>
      </c>
      <c r="I39" s="176">
        <f>H39-$H$23</f>
        <v>1.1516203703703723E-3</v>
      </c>
      <c r="J39" s="76">
        <f>IFERROR($J$19*3600/(HOUR(H39)*3600+MINUTE(H39)*60+SECOND(H39)),"")</f>
        <v>41.892940263770363</v>
      </c>
      <c r="K39" s="75"/>
      <c r="L39" s="85"/>
    </row>
    <row r="40" spans="1:12" ht="21.75" customHeight="1" thickBot="1" x14ac:dyDescent="0.25">
      <c r="A40" s="95"/>
      <c r="B40" s="58">
        <v>8</v>
      </c>
      <c r="C40" s="59">
        <v>10131546936</v>
      </c>
      <c r="D40" s="71" t="s">
        <v>110</v>
      </c>
      <c r="E40" s="72" t="s">
        <v>111</v>
      </c>
      <c r="F40" s="73" t="s">
        <v>24</v>
      </c>
      <c r="G40" s="90" t="s">
        <v>73</v>
      </c>
      <c r="H40" s="177"/>
      <c r="I40" s="178">
        <f>I39</f>
        <v>1.1516203703703723E-3</v>
      </c>
      <c r="J40" s="74">
        <f>J39</f>
        <v>41.892940263770363</v>
      </c>
      <c r="K40" s="58"/>
      <c r="L40" s="86"/>
    </row>
    <row r="41" spans="1:12" ht="21.75" customHeight="1" x14ac:dyDescent="0.2">
      <c r="A41" s="84">
        <v>10</v>
      </c>
      <c r="B41" s="67">
        <v>15</v>
      </c>
      <c r="C41" s="67">
        <v>10115494446</v>
      </c>
      <c r="D41" s="68" t="s">
        <v>112</v>
      </c>
      <c r="E41" s="69" t="s">
        <v>113</v>
      </c>
      <c r="F41" s="70" t="s">
        <v>28</v>
      </c>
      <c r="G41" s="57" t="s">
        <v>114</v>
      </c>
      <c r="H41" s="175">
        <v>1.5104166666666667E-2</v>
      </c>
      <c r="I41" s="176">
        <f>H41-$H$23</f>
        <v>1.3344907407407403E-3</v>
      </c>
      <c r="J41" s="76">
        <f>IFERROR($J$19*3600/(HOUR(H41)*3600+MINUTE(H41)*60+SECOND(H41)),"")</f>
        <v>41.379310344827587</v>
      </c>
      <c r="K41" s="75"/>
      <c r="L41" s="85"/>
    </row>
    <row r="42" spans="1:12" ht="21.75" customHeight="1" thickBot="1" x14ac:dyDescent="0.25">
      <c r="A42" s="95"/>
      <c r="B42" s="58">
        <v>16</v>
      </c>
      <c r="C42" s="59"/>
      <c r="D42" s="71" t="s">
        <v>115</v>
      </c>
      <c r="E42" s="72" t="s">
        <v>116</v>
      </c>
      <c r="F42" s="73" t="s">
        <v>39</v>
      </c>
      <c r="G42" s="90" t="s">
        <v>114</v>
      </c>
      <c r="H42" s="177"/>
      <c r="I42" s="178">
        <f>I41</f>
        <v>1.3344907407407403E-3</v>
      </c>
      <c r="J42" s="74">
        <f>J41</f>
        <v>41.379310344827587</v>
      </c>
      <c r="K42" s="58"/>
      <c r="L42" s="86"/>
    </row>
    <row r="43" spans="1:12" ht="21.75" customHeight="1" x14ac:dyDescent="0.2">
      <c r="A43" s="84">
        <v>11</v>
      </c>
      <c r="B43" s="67">
        <v>22</v>
      </c>
      <c r="C43" s="67">
        <v>10119182163</v>
      </c>
      <c r="D43" s="68" t="s">
        <v>117</v>
      </c>
      <c r="E43" s="69" t="s">
        <v>118</v>
      </c>
      <c r="F43" s="70" t="s">
        <v>28</v>
      </c>
      <c r="G43" s="57" t="s">
        <v>88</v>
      </c>
      <c r="H43" s="175">
        <v>1.5253472222222222E-2</v>
      </c>
      <c r="I43" s="176">
        <f>H43-$H$23</f>
        <v>1.4837962962962956E-3</v>
      </c>
      <c r="J43" s="76">
        <f>IFERROR($J$19*3600/(HOUR(H43)*3600+MINUTE(H43)*60+SECOND(H43)),"")</f>
        <v>40.971168437025796</v>
      </c>
      <c r="K43" s="75"/>
      <c r="L43" s="85"/>
    </row>
    <row r="44" spans="1:12" ht="21.75" customHeight="1" thickBot="1" x14ac:dyDescent="0.25">
      <c r="A44" s="95"/>
      <c r="B44" s="58">
        <v>23</v>
      </c>
      <c r="C44" s="59"/>
      <c r="D44" s="71" t="s">
        <v>119</v>
      </c>
      <c r="E44" s="72" t="s">
        <v>48</v>
      </c>
      <c r="F44" s="73" t="s">
        <v>28</v>
      </c>
      <c r="G44" s="90" t="s">
        <v>88</v>
      </c>
      <c r="H44" s="177"/>
      <c r="I44" s="178">
        <f>I43</f>
        <v>1.4837962962962956E-3</v>
      </c>
      <c r="J44" s="74">
        <f>J43</f>
        <v>40.971168437025796</v>
      </c>
      <c r="K44" s="58"/>
      <c r="L44" s="86"/>
    </row>
    <row r="45" spans="1:12" ht="21.75" customHeight="1" x14ac:dyDescent="0.2">
      <c r="A45" s="84">
        <v>12</v>
      </c>
      <c r="B45" s="67">
        <v>20</v>
      </c>
      <c r="C45" s="67">
        <v>10128097271</v>
      </c>
      <c r="D45" s="68" t="s">
        <v>120</v>
      </c>
      <c r="E45" s="69" t="s">
        <v>121</v>
      </c>
      <c r="F45" s="70" t="s">
        <v>24</v>
      </c>
      <c r="G45" s="57" t="s">
        <v>88</v>
      </c>
      <c r="H45" s="175">
        <v>1.5540509259259259E-2</v>
      </c>
      <c r="I45" s="176">
        <f>H45-$H$23</f>
        <v>1.7708333333333326E-3</v>
      </c>
      <c r="J45" s="76">
        <f>IFERROR($J$19*3600/(HOUR(H45)*3600+MINUTE(H45)*60+SECOND(H45)),"")</f>
        <v>40.208488458674609</v>
      </c>
      <c r="K45" s="75"/>
      <c r="L45" s="85"/>
    </row>
    <row r="46" spans="1:12" ht="21.75" customHeight="1" thickBot="1" x14ac:dyDescent="0.25">
      <c r="A46" s="95"/>
      <c r="B46" s="58">
        <v>34</v>
      </c>
      <c r="C46" s="59">
        <v>10119181759</v>
      </c>
      <c r="D46" s="71" t="s">
        <v>122</v>
      </c>
      <c r="E46" s="72" t="s">
        <v>123</v>
      </c>
      <c r="F46" s="73" t="s">
        <v>24</v>
      </c>
      <c r="G46" s="90" t="s">
        <v>88</v>
      </c>
      <c r="H46" s="177"/>
      <c r="I46" s="178">
        <f>I45</f>
        <v>1.7708333333333326E-3</v>
      </c>
      <c r="J46" s="74">
        <f>J45</f>
        <v>40.208488458674609</v>
      </c>
      <c r="K46" s="58"/>
      <c r="L46" s="86"/>
    </row>
    <row r="47" spans="1:12" ht="21.75" customHeight="1" x14ac:dyDescent="0.2">
      <c r="A47" s="84">
        <v>13</v>
      </c>
      <c r="B47" s="67">
        <v>28</v>
      </c>
      <c r="C47" s="67">
        <v>10125236478</v>
      </c>
      <c r="D47" s="68" t="s">
        <v>124</v>
      </c>
      <c r="E47" s="69" t="s">
        <v>111</v>
      </c>
      <c r="F47" s="70" t="s">
        <v>28</v>
      </c>
      <c r="G47" s="57" t="s">
        <v>88</v>
      </c>
      <c r="H47" s="175">
        <v>1.5546296296296296E-2</v>
      </c>
      <c r="I47" s="176">
        <f>H47-$H$23</f>
        <v>1.7766203703703694E-3</v>
      </c>
      <c r="J47" s="76">
        <f>IFERROR($J$19*3600/(HOUR(H47)*3600+MINUTE(H47)*60+SECOND(H47)),"")</f>
        <v>40.208488458674609</v>
      </c>
      <c r="K47" s="75"/>
      <c r="L47" s="85"/>
    </row>
    <row r="48" spans="1:12" ht="21.75" customHeight="1" thickBot="1" x14ac:dyDescent="0.25">
      <c r="A48" s="95"/>
      <c r="B48" s="58">
        <v>21</v>
      </c>
      <c r="C48" s="59">
        <v>10105977534</v>
      </c>
      <c r="D48" s="71" t="s">
        <v>125</v>
      </c>
      <c r="E48" s="72" t="s">
        <v>126</v>
      </c>
      <c r="F48" s="73" t="s">
        <v>24</v>
      </c>
      <c r="G48" s="90" t="s">
        <v>88</v>
      </c>
      <c r="H48" s="177"/>
      <c r="I48" s="178">
        <f>I47</f>
        <v>1.7766203703703694E-3</v>
      </c>
      <c r="J48" s="74">
        <f>J47</f>
        <v>40.208488458674609</v>
      </c>
      <c r="K48" s="58"/>
      <c r="L48" s="86"/>
    </row>
    <row r="49" spans="1:12" ht="21.75" customHeight="1" x14ac:dyDescent="0.2">
      <c r="A49" s="84">
        <v>14</v>
      </c>
      <c r="B49" s="67">
        <v>26</v>
      </c>
      <c r="C49" s="67">
        <v>10096408987</v>
      </c>
      <c r="D49" s="68" t="s">
        <v>127</v>
      </c>
      <c r="E49" s="69" t="s">
        <v>128</v>
      </c>
      <c r="F49" s="70" t="s">
        <v>24</v>
      </c>
      <c r="G49" s="57" t="s">
        <v>88</v>
      </c>
      <c r="H49" s="175">
        <v>1.5619212962962965E-2</v>
      </c>
      <c r="I49" s="176">
        <f>H49-$H$23</f>
        <v>1.8495370370370384E-3</v>
      </c>
      <c r="J49" s="76">
        <f>IFERROR($J$19*3600/(HOUR(H49)*3600+MINUTE(H49)*60+SECOND(H49)),"")</f>
        <v>40</v>
      </c>
      <c r="K49" s="75"/>
      <c r="L49" s="85"/>
    </row>
    <row r="50" spans="1:12" ht="21.75" customHeight="1" thickBot="1" x14ac:dyDescent="0.25">
      <c r="A50" s="95"/>
      <c r="B50" s="58">
        <v>33</v>
      </c>
      <c r="C50" s="59" t="s">
        <v>129</v>
      </c>
      <c r="D50" s="71" t="s">
        <v>130</v>
      </c>
      <c r="E50" s="72" t="s">
        <v>47</v>
      </c>
      <c r="F50" s="73" t="s">
        <v>28</v>
      </c>
      <c r="G50" s="90" t="s">
        <v>88</v>
      </c>
      <c r="H50" s="177"/>
      <c r="I50" s="178">
        <f>I49</f>
        <v>1.8495370370370384E-3</v>
      </c>
      <c r="J50" s="74">
        <f>J49</f>
        <v>40</v>
      </c>
      <c r="K50" s="58"/>
      <c r="L50" s="86"/>
    </row>
    <row r="51" spans="1:12" ht="21.75" customHeight="1" x14ac:dyDescent="0.2">
      <c r="A51" s="84">
        <v>15</v>
      </c>
      <c r="B51" s="67">
        <v>42</v>
      </c>
      <c r="C51" s="67">
        <v>10107339978</v>
      </c>
      <c r="D51" s="68" t="s">
        <v>131</v>
      </c>
      <c r="E51" s="69" t="s">
        <v>132</v>
      </c>
      <c r="F51" s="70" t="s">
        <v>24</v>
      </c>
      <c r="G51" s="57" t="s">
        <v>97</v>
      </c>
      <c r="H51" s="175">
        <v>1.5675925925925926E-2</v>
      </c>
      <c r="I51" s="176">
        <f>H51-$H$23</f>
        <v>1.90625E-3</v>
      </c>
      <c r="J51" s="76">
        <f>IFERROR($J$19*3600/(HOUR(H51)*3600+MINUTE(H51)*60+SECOND(H51)),"")</f>
        <v>39.881831610044316</v>
      </c>
      <c r="K51" s="75"/>
      <c r="L51" s="85"/>
    </row>
    <row r="52" spans="1:12" ht="21.75" customHeight="1" thickBot="1" x14ac:dyDescent="0.25">
      <c r="A52" s="95"/>
      <c r="B52" s="58">
        <v>38</v>
      </c>
      <c r="C52" s="59"/>
      <c r="D52" s="71" t="s">
        <v>133</v>
      </c>
      <c r="E52" s="72" t="s">
        <v>134</v>
      </c>
      <c r="F52" s="73" t="s">
        <v>28</v>
      </c>
      <c r="G52" s="90" t="s">
        <v>97</v>
      </c>
      <c r="H52" s="177"/>
      <c r="I52" s="178">
        <f>I51</f>
        <v>1.90625E-3</v>
      </c>
      <c r="J52" s="74">
        <f>J51</f>
        <v>39.881831610044316</v>
      </c>
      <c r="K52" s="58"/>
      <c r="L52" s="86"/>
    </row>
    <row r="53" spans="1:12" ht="21.75" customHeight="1" x14ac:dyDescent="0.2">
      <c r="A53" s="84">
        <v>16</v>
      </c>
      <c r="B53" s="67">
        <v>4</v>
      </c>
      <c r="C53" s="67">
        <v>10126946409</v>
      </c>
      <c r="D53" s="68" t="s">
        <v>135</v>
      </c>
      <c r="E53" s="69" t="s">
        <v>136</v>
      </c>
      <c r="F53" s="70" t="s">
        <v>28</v>
      </c>
      <c r="G53" s="57" t="s">
        <v>137</v>
      </c>
      <c r="H53" s="175">
        <v>1.686574074074074E-2</v>
      </c>
      <c r="I53" s="176">
        <f>H53-$H$23</f>
        <v>3.0960648148148136E-3</v>
      </c>
      <c r="J53" s="76">
        <f>IFERROR($J$19*3600/(HOUR(H53)*3600+MINUTE(H53)*60+SECOND(H53)),"")</f>
        <v>37.062457103637612</v>
      </c>
      <c r="K53" s="75"/>
      <c r="L53" s="85"/>
    </row>
    <row r="54" spans="1:12" ht="21.75" customHeight="1" thickBot="1" x14ac:dyDescent="0.25">
      <c r="A54" s="95"/>
      <c r="B54" s="58">
        <v>5</v>
      </c>
      <c r="C54" s="59">
        <v>10105798890</v>
      </c>
      <c r="D54" s="71" t="s">
        <v>138</v>
      </c>
      <c r="E54" s="72" t="s">
        <v>46</v>
      </c>
      <c r="F54" s="73" t="s">
        <v>28</v>
      </c>
      <c r="G54" s="90" t="s">
        <v>137</v>
      </c>
      <c r="H54" s="177"/>
      <c r="I54" s="178">
        <f>I53</f>
        <v>3.0960648148148136E-3</v>
      </c>
      <c r="J54" s="74">
        <f>J53</f>
        <v>37.062457103637612</v>
      </c>
      <c r="K54" s="58"/>
      <c r="L54" s="86"/>
    </row>
    <row r="55" spans="1:12" ht="21.75" customHeight="1" x14ac:dyDescent="0.2">
      <c r="A55" s="84">
        <v>17</v>
      </c>
      <c r="B55" s="67">
        <v>43</v>
      </c>
      <c r="C55" s="67"/>
      <c r="D55" s="68" t="s">
        <v>139</v>
      </c>
      <c r="E55" s="69" t="s">
        <v>140</v>
      </c>
      <c r="F55" s="70" t="s">
        <v>39</v>
      </c>
      <c r="G55" s="57" t="s">
        <v>97</v>
      </c>
      <c r="H55" s="175">
        <v>2.0474537037037038E-2</v>
      </c>
      <c r="I55" s="176">
        <f>H55-$H$23</f>
        <v>6.7048611111111111E-3</v>
      </c>
      <c r="J55" s="76">
        <f>IFERROR($J$19*3600/(HOUR(H55)*3600+MINUTE(H55)*60+SECOND(H55)),"")</f>
        <v>30.525720746184284</v>
      </c>
      <c r="K55" s="75"/>
      <c r="L55" s="85"/>
    </row>
    <row r="56" spans="1:12" ht="21.75" customHeight="1" thickBot="1" x14ac:dyDescent="0.25">
      <c r="A56" s="95"/>
      <c r="B56" s="58">
        <v>39</v>
      </c>
      <c r="C56" s="59"/>
      <c r="D56" s="71" t="s">
        <v>141</v>
      </c>
      <c r="E56" s="72" t="s">
        <v>142</v>
      </c>
      <c r="F56" s="73" t="s">
        <v>28</v>
      </c>
      <c r="G56" s="90" t="s">
        <v>97</v>
      </c>
      <c r="H56" s="177"/>
      <c r="I56" s="178">
        <f>I55</f>
        <v>6.7048611111111111E-3</v>
      </c>
      <c r="J56" s="74">
        <f>J55</f>
        <v>30.525720746184284</v>
      </c>
      <c r="K56" s="58"/>
      <c r="L56" s="86"/>
    </row>
    <row r="57" spans="1:12" ht="21.75" customHeight="1" x14ac:dyDescent="0.2">
      <c r="A57" s="84">
        <v>18</v>
      </c>
      <c r="B57" s="67">
        <v>48</v>
      </c>
      <c r="C57" s="67"/>
      <c r="D57" s="68" t="s">
        <v>143</v>
      </c>
      <c r="E57" s="69" t="s">
        <v>144</v>
      </c>
      <c r="F57" s="70" t="s">
        <v>39</v>
      </c>
      <c r="G57" s="57" t="s">
        <v>145</v>
      </c>
      <c r="H57" s="175">
        <v>1.7631944444444447E-2</v>
      </c>
      <c r="I57" s="176">
        <f>H57-$H$23</f>
        <v>3.8622685185185201E-3</v>
      </c>
      <c r="J57" s="76">
        <f>IFERROR($J$19*3600/(HOUR(H57)*3600+MINUTE(H57)*60+SECOND(H57)),"")</f>
        <v>35.456336178594881</v>
      </c>
      <c r="K57" s="75"/>
      <c r="L57" s="85"/>
    </row>
    <row r="58" spans="1:12" ht="21.75" customHeight="1" thickBot="1" x14ac:dyDescent="0.25">
      <c r="A58" s="95"/>
      <c r="B58" s="58">
        <v>49</v>
      </c>
      <c r="C58" s="59"/>
      <c r="D58" s="71" t="s">
        <v>146</v>
      </c>
      <c r="E58" s="72" t="s">
        <v>147</v>
      </c>
      <c r="F58" s="73" t="s">
        <v>39</v>
      </c>
      <c r="G58" s="90" t="s">
        <v>145</v>
      </c>
      <c r="H58" s="177"/>
      <c r="I58" s="178">
        <f>I57</f>
        <v>3.8622685185185201E-3</v>
      </c>
      <c r="J58" s="74">
        <f>J57</f>
        <v>35.456336178594881</v>
      </c>
      <c r="K58" s="58"/>
      <c r="L58" s="86"/>
    </row>
    <row r="59" spans="1:12" ht="21.75" customHeight="1" x14ac:dyDescent="0.2">
      <c r="A59" s="84">
        <v>19</v>
      </c>
      <c r="B59" s="67">
        <v>2</v>
      </c>
      <c r="C59" s="67">
        <v>10132515320</v>
      </c>
      <c r="D59" s="68" t="s">
        <v>148</v>
      </c>
      <c r="E59" s="69" t="s">
        <v>149</v>
      </c>
      <c r="F59" s="70" t="s">
        <v>28</v>
      </c>
      <c r="G59" s="57" t="s">
        <v>137</v>
      </c>
      <c r="H59" s="175">
        <v>1.7994212962962962E-2</v>
      </c>
      <c r="I59" s="176">
        <f>H59-$H$23</f>
        <v>4.2245370370370353E-3</v>
      </c>
      <c r="J59" s="76">
        <f>IFERROR($J$19*3600/(HOUR(H59)*3600+MINUTE(H59)*60+SECOND(H59)),"")</f>
        <v>34.726688102893888</v>
      </c>
      <c r="K59" s="75"/>
      <c r="L59" s="85"/>
    </row>
    <row r="60" spans="1:12" ht="21.75" customHeight="1" thickBot="1" x14ac:dyDescent="0.25">
      <c r="A60" s="173"/>
      <c r="B60" s="96">
        <v>3</v>
      </c>
      <c r="C60" s="97">
        <v>10119245629</v>
      </c>
      <c r="D60" s="98" t="s">
        <v>150</v>
      </c>
      <c r="E60" s="99" t="s">
        <v>151</v>
      </c>
      <c r="F60" s="100" t="s">
        <v>28</v>
      </c>
      <c r="G60" s="101" t="s">
        <v>137</v>
      </c>
      <c r="H60" s="179"/>
      <c r="I60" s="179">
        <f>I59</f>
        <v>4.2245370370370353E-3</v>
      </c>
      <c r="J60" s="174">
        <f>J59</f>
        <v>34.726688102893888</v>
      </c>
      <c r="K60" s="96"/>
      <c r="L60" s="102"/>
    </row>
    <row r="61" spans="1:12" ht="11.25" customHeight="1" thickTop="1" thickBot="1" x14ac:dyDescent="0.25">
      <c r="A61" s="32"/>
      <c r="B61" s="33"/>
      <c r="C61" s="33"/>
      <c r="D61" s="1"/>
      <c r="E61" s="34"/>
      <c r="F61" s="20"/>
      <c r="G61" s="20"/>
      <c r="H61" s="35"/>
      <c r="I61" s="36"/>
      <c r="J61" s="37"/>
      <c r="K61" s="36"/>
      <c r="L61" s="36"/>
    </row>
    <row r="62" spans="1:12" ht="15.75" thickTop="1" x14ac:dyDescent="0.2">
      <c r="A62" s="166" t="s">
        <v>4</v>
      </c>
      <c r="B62" s="156"/>
      <c r="C62" s="156"/>
      <c r="D62" s="156"/>
      <c r="E62" s="91"/>
      <c r="F62" s="91"/>
      <c r="G62" s="156" t="s">
        <v>36</v>
      </c>
      <c r="H62" s="156"/>
      <c r="I62" s="156"/>
      <c r="J62" s="156"/>
      <c r="K62" s="156"/>
      <c r="L62" s="157"/>
    </row>
    <row r="63" spans="1:12" x14ac:dyDescent="0.2">
      <c r="A63" s="160" t="s">
        <v>68</v>
      </c>
      <c r="B63" s="161"/>
      <c r="C63" s="161"/>
      <c r="D63" s="162"/>
      <c r="E63" s="103"/>
      <c r="F63" s="77"/>
      <c r="G63" s="38" t="s">
        <v>25</v>
      </c>
      <c r="H63" s="88">
        <v>9</v>
      </c>
      <c r="I63" s="39"/>
      <c r="J63" s="40"/>
      <c r="K63" s="80" t="s">
        <v>23</v>
      </c>
      <c r="L63" s="81">
        <f>COUNTIF(F23:F32,"ЗМС")</f>
        <v>0</v>
      </c>
    </row>
    <row r="64" spans="1:12" x14ac:dyDescent="0.2">
      <c r="A64" s="160" t="s">
        <v>69</v>
      </c>
      <c r="B64" s="161"/>
      <c r="C64" s="161"/>
      <c r="D64" s="162"/>
      <c r="E64" s="103"/>
      <c r="F64" s="78"/>
      <c r="G64" s="42" t="s">
        <v>29</v>
      </c>
      <c r="H64" s="87">
        <v>19</v>
      </c>
      <c r="I64" s="104"/>
      <c r="J64" s="44"/>
      <c r="K64" s="80" t="s">
        <v>17</v>
      </c>
      <c r="L64" s="81">
        <f>COUNTIF(F23:F32,"МСМК")</f>
        <v>0</v>
      </c>
    </row>
    <row r="65" spans="1:27" x14ac:dyDescent="0.2">
      <c r="A65" s="160" t="s">
        <v>70</v>
      </c>
      <c r="B65" s="161"/>
      <c r="C65" s="161"/>
      <c r="D65" s="162"/>
      <c r="E65" s="103"/>
      <c r="F65" s="78"/>
      <c r="G65" s="42" t="s">
        <v>30</v>
      </c>
      <c r="H65" s="87">
        <v>19</v>
      </c>
      <c r="I65" s="104"/>
      <c r="J65" s="44"/>
      <c r="K65" s="80" t="s">
        <v>20</v>
      </c>
      <c r="L65" s="81">
        <f>COUNTIF(F23:F60,"МС")</f>
        <v>0</v>
      </c>
    </row>
    <row r="66" spans="1:27" x14ac:dyDescent="0.2">
      <c r="A66" s="160" t="s">
        <v>49</v>
      </c>
      <c r="B66" s="161"/>
      <c r="C66" s="161"/>
      <c r="D66" s="162"/>
      <c r="E66" s="103"/>
      <c r="F66" s="78"/>
      <c r="G66" s="42" t="s">
        <v>31</v>
      </c>
      <c r="H66" s="88">
        <v>19</v>
      </c>
      <c r="I66" s="104"/>
      <c r="J66" s="44"/>
      <c r="K66" s="80" t="s">
        <v>24</v>
      </c>
      <c r="L66" s="81">
        <f>COUNTIF(F23:F60,"КМС")</f>
        <v>19</v>
      </c>
    </row>
    <row r="67" spans="1:27" x14ac:dyDescent="0.2">
      <c r="A67" s="163"/>
      <c r="B67" s="164"/>
      <c r="C67" s="164"/>
      <c r="D67" s="165"/>
      <c r="E67" s="103"/>
      <c r="F67" s="78"/>
      <c r="G67" s="42" t="s">
        <v>32</v>
      </c>
      <c r="H67" s="88">
        <v>0</v>
      </c>
      <c r="I67" s="104"/>
      <c r="J67" s="44"/>
      <c r="K67" s="80" t="s">
        <v>28</v>
      </c>
      <c r="L67" s="81">
        <f>COUNTIF(F23:F60,"1 СР")</f>
        <v>14</v>
      </c>
    </row>
    <row r="68" spans="1:27" x14ac:dyDescent="0.2">
      <c r="A68" s="92"/>
      <c r="B68" s="93"/>
      <c r="C68" s="93"/>
      <c r="D68" s="94"/>
      <c r="E68" s="103"/>
      <c r="F68" s="78"/>
      <c r="G68" s="80" t="s">
        <v>41</v>
      </c>
      <c r="H68" s="89">
        <v>0</v>
      </c>
      <c r="I68" s="104"/>
      <c r="J68" s="44"/>
      <c r="K68" s="82" t="s">
        <v>39</v>
      </c>
      <c r="L68" s="83">
        <f>COUNTIF(F23:F60,"2 СР")</f>
        <v>5</v>
      </c>
    </row>
    <row r="69" spans="1:27" x14ac:dyDescent="0.2">
      <c r="A69" s="163"/>
      <c r="B69" s="164"/>
      <c r="C69" s="164"/>
      <c r="D69" s="165"/>
      <c r="E69" s="103"/>
      <c r="F69" s="78"/>
      <c r="G69" s="42" t="s">
        <v>33</v>
      </c>
      <c r="H69" s="88">
        <v>0</v>
      </c>
      <c r="I69" s="104"/>
      <c r="J69" s="44"/>
      <c r="K69" s="82" t="s">
        <v>40</v>
      </c>
      <c r="L69" s="81">
        <f>COUNTIF(F23:F60,"3 СР")</f>
        <v>0</v>
      </c>
    </row>
    <row r="70" spans="1:27" x14ac:dyDescent="0.2">
      <c r="A70" s="163"/>
      <c r="B70" s="164"/>
      <c r="C70" s="164"/>
      <c r="D70" s="165"/>
      <c r="E70" s="45"/>
      <c r="F70" s="79"/>
      <c r="G70" s="42" t="s">
        <v>34</v>
      </c>
      <c r="H70" s="88">
        <v>0</v>
      </c>
      <c r="I70" s="46"/>
      <c r="J70" s="47"/>
      <c r="K70" s="41"/>
      <c r="L70" s="62"/>
    </row>
    <row r="71" spans="1:27" ht="9.75" customHeight="1" x14ac:dyDescent="0.2">
      <c r="A71" s="48"/>
      <c r="B71" s="105"/>
      <c r="C71" s="105"/>
      <c r="D71" s="103"/>
      <c r="E71" s="106"/>
      <c r="F71" s="103"/>
      <c r="G71" s="103"/>
      <c r="H71" s="107"/>
      <c r="I71" s="103"/>
      <c r="J71" s="108"/>
      <c r="K71" s="103"/>
      <c r="L71" s="50"/>
    </row>
    <row r="72" spans="1:27" ht="15.75" x14ac:dyDescent="0.2">
      <c r="A72" s="158" t="s">
        <v>2</v>
      </c>
      <c r="B72" s="159"/>
      <c r="C72" s="159"/>
      <c r="D72" s="159"/>
      <c r="E72" s="167" t="s">
        <v>9</v>
      </c>
      <c r="F72" s="167"/>
      <c r="G72" s="167"/>
      <c r="H72" s="159" t="s">
        <v>3</v>
      </c>
      <c r="I72" s="159"/>
      <c r="J72" s="159"/>
      <c r="K72" s="159" t="s">
        <v>50</v>
      </c>
      <c r="L72" s="168"/>
    </row>
    <row r="73" spans="1:27" x14ac:dyDescent="0.2">
      <c r="A73" s="48"/>
      <c r="B73" s="103"/>
      <c r="C73" s="103"/>
      <c r="D73" s="103"/>
      <c r="E73" s="103"/>
      <c r="F73" s="39"/>
      <c r="G73" s="39"/>
      <c r="H73" s="39"/>
      <c r="I73" s="39"/>
      <c r="J73" s="39"/>
      <c r="K73" s="39"/>
      <c r="L73" s="54"/>
    </row>
    <row r="74" spans="1:27" x14ac:dyDescent="0.2">
      <c r="A74" s="51"/>
      <c r="B74" s="105"/>
      <c r="C74" s="105"/>
      <c r="D74" s="105"/>
      <c r="E74" s="109"/>
      <c r="F74" s="105"/>
      <c r="G74" s="105"/>
      <c r="H74" s="110"/>
      <c r="I74" s="105"/>
      <c r="J74" s="105"/>
      <c r="K74" s="105"/>
      <c r="L74" s="53"/>
    </row>
    <row r="75" spans="1:27" x14ac:dyDescent="0.2">
      <c r="A75" s="51"/>
      <c r="B75" s="105"/>
      <c r="C75" s="105"/>
      <c r="D75" s="105"/>
      <c r="E75" s="109"/>
      <c r="F75" s="105"/>
      <c r="G75" s="105"/>
      <c r="H75" s="110"/>
      <c r="I75" s="105"/>
      <c r="J75" s="105"/>
      <c r="K75" s="105"/>
      <c r="L75" s="53"/>
    </row>
    <row r="76" spans="1:27" x14ac:dyDescent="0.2">
      <c r="A76" s="51"/>
      <c r="B76" s="105"/>
      <c r="C76" s="105"/>
      <c r="D76" s="105"/>
      <c r="E76" s="109"/>
      <c r="F76" s="105"/>
      <c r="G76" s="105"/>
      <c r="H76" s="110"/>
      <c r="I76" s="105"/>
      <c r="J76" s="105"/>
      <c r="K76" s="105"/>
      <c r="L76" s="53"/>
    </row>
    <row r="77" spans="1:27" x14ac:dyDescent="0.2">
      <c r="A77" s="51"/>
      <c r="B77" s="105"/>
      <c r="C77" s="105"/>
      <c r="D77" s="105"/>
      <c r="E77" s="109"/>
      <c r="F77" s="105"/>
      <c r="G77" s="105"/>
      <c r="H77" s="110"/>
      <c r="I77" s="105"/>
      <c r="J77" s="105"/>
      <c r="K77" s="105"/>
      <c r="L77" s="53"/>
    </row>
    <row r="78" spans="1:27" ht="16.5" thickBot="1" x14ac:dyDescent="0.25">
      <c r="A78" s="154" t="s">
        <v>35</v>
      </c>
      <c r="B78" s="155"/>
      <c r="C78" s="155"/>
      <c r="D78" s="155"/>
      <c r="E78" s="111" t="str">
        <f>G17</f>
        <v>ВОСТРУХИН М.Н. (ВК, г. САРАТОВ)</v>
      </c>
      <c r="F78" s="111"/>
      <c r="G78" s="111"/>
      <c r="H78" s="111" t="str">
        <f>G18</f>
        <v>ГАЙДАРЕНКО С.С. (1К, г. САРАТОВ)</v>
      </c>
      <c r="I78" s="111"/>
      <c r="J78" s="111"/>
      <c r="K78" s="111" t="str">
        <f>G19</f>
        <v>ТРУШИН Б.К. (ВК, г. САРАТОВ)</v>
      </c>
      <c r="L78" s="112"/>
    </row>
    <row r="79" spans="1:27" s="19" customFormat="1" ht="13.5" thickTop="1" x14ac:dyDescent="0.2">
      <c r="A79" s="2"/>
      <c r="B79" s="52"/>
      <c r="C79" s="52"/>
      <c r="D79" s="2"/>
      <c r="F79" s="2"/>
      <c r="G79" s="2"/>
      <c r="H79" s="43"/>
      <c r="I79" s="2"/>
      <c r="J79" s="4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</sheetData>
  <mergeCells count="48">
    <mergeCell ref="A78:D78"/>
    <mergeCell ref="G62:L62"/>
    <mergeCell ref="A72:D72"/>
    <mergeCell ref="A63:D63"/>
    <mergeCell ref="A64:D64"/>
    <mergeCell ref="A66:D66"/>
    <mergeCell ref="A67:D67"/>
    <mergeCell ref="A69:D69"/>
    <mergeCell ref="A70:D70"/>
    <mergeCell ref="A65:D65"/>
    <mergeCell ref="A62:D62"/>
    <mergeCell ref="E72:G72"/>
    <mergeCell ref="E78:G78"/>
    <mergeCell ref="H72:J72"/>
    <mergeCell ref="H78:J78"/>
    <mergeCell ref="K72:L7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L21:L22"/>
    <mergeCell ref="D21:D22"/>
    <mergeCell ref="A13:D13"/>
    <mergeCell ref="G21:G22"/>
    <mergeCell ref="A21:A22"/>
    <mergeCell ref="B21:B22"/>
    <mergeCell ref="K78:L78"/>
    <mergeCell ref="E21:E22"/>
    <mergeCell ref="F21:F22"/>
    <mergeCell ref="A1:L1"/>
    <mergeCell ref="A2:L2"/>
    <mergeCell ref="A3:L3"/>
    <mergeCell ref="A4:L4"/>
    <mergeCell ref="A5:L5"/>
    <mergeCell ref="H21:H22"/>
    <mergeCell ref="H16:L16"/>
    <mergeCell ref="H17:L17"/>
    <mergeCell ref="H18:L18"/>
    <mergeCell ref="C21:C22"/>
    <mergeCell ref="I21:I22"/>
    <mergeCell ref="J21:J22"/>
    <mergeCell ref="K21:K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25 I29 I33 I27 J26:J32 I34:J60 I26 I28 J33 I30:I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2022-08-23T09:00:51Z</dcterms:modified>
</cp:coreProperties>
</file>