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13_ncr:1_{9BB00CCC-A6C4-41E5-BD42-3EF023DD58D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Итог прот ВМХ гонка на время" sheetId="2" r:id="rId1"/>
  </sheets>
  <definedNames>
    <definedName name="_xlnm.Print_Titles" localSheetId="0">'Итог прот ВМХ гонка на время'!$21:$21</definedName>
    <definedName name="_xlnm.Print_Area" localSheetId="0">'Итог прот ВМХ гонка на время'!$A$1:$K$53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3" i="2" l="1"/>
  <c r="K44" i="2" l="1"/>
  <c r="K42" i="2"/>
  <c r="I42" i="2"/>
  <c r="H53" i="2" l="1"/>
  <c r="E53" i="2"/>
  <c r="I45" i="2"/>
  <c r="I44" i="2"/>
  <c r="I43" i="2"/>
  <c r="K41" i="2"/>
  <c r="K40" i="2"/>
  <c r="K39" i="2"/>
  <c r="I41" i="2" l="1"/>
  <c r="I40" i="2" s="1"/>
</calcChain>
</file>

<file path=xl/sharedStrings.xml><?xml version="1.0" encoding="utf-8"?>
<sst xmlns="http://schemas.openxmlformats.org/spreadsheetml/2006/main" count="124" uniqueCount="94">
  <si>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</si>
  <si>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</si>
  <si>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</si>
  <si>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</si>
  <si>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</si>
  <si>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</si>
  <si>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</si>
  <si>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</si>
  <si>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</si>
  <si>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</si>
  <si>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</si>
  <si>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</si>
  <si>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</si>
  <si>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</si>
  <si>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</si>
  <si>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</si>
  <si>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</si>
  <si>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</si>
  <si>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</si>
  <si>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</si>
  <si>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</si>
  <si>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</si>
  <si>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</si>
  <si>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</si>
  <si>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</si>
  <si>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</si>
  <si>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</si>
  <si>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</si>
  <si>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</si>
  <si>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</si>
  <si>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</si>
  <si>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</si>
  <si>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</si>
  <si>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</si>
  <si>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</si>
  <si>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</si>
  <si>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</si>
  <si>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</si>
  <si>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</si>
  <si>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</si>
  <si>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</si>
  <si>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</si>
  <si>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</si>
  <si>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</si>
  <si>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</si>
  <si>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БОЯРОВ В.В. (ВК, г. Саранск)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</si>
  <si>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</si>
  <si>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</si>
  <si>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</si>
  <si>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</si>
  <si>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</si>
  <si>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Девушки 13-14 лет</t>
  </si>
  <si>
    <t>Шидловская Ярослава</t>
  </si>
  <si>
    <t>Москва</t>
  </si>
  <si>
    <t>Карпова Анастасия</t>
  </si>
  <si>
    <t>Кручинкина Лилия</t>
  </si>
  <si>
    <t>Адмакина Анна</t>
  </si>
  <si>
    <t>Крищук Тамара</t>
  </si>
  <si>
    <t>ГБУ БО СШОР "Русь"</t>
  </si>
  <si>
    <t>Температура: +18</t>
  </si>
  <si>
    <t xml:space="preserve">                                                            МИНИСТЕРСТВО ФИЗИЧЕСКОЙ КУЛЬТУРЫ И СПОРТА ПЕНЗЕНСКОЙ ОБЛАСТИ</t>
  </si>
  <si>
    <t>РОО "Федерация велосипедного спорта ПЕНЗЕНСКОЙ ОБЛАСТИ"</t>
  </si>
  <si>
    <t xml:space="preserve"> МЕСТО ПРОВЕДЕНИЯ: г. Пенза</t>
  </si>
  <si>
    <t>Пензенская обл.</t>
  </si>
  <si>
    <t>БУКОВА О.Ю. (IК, г. Пенза)</t>
  </si>
  <si>
    <t>МУНИЦИПАЛЬНОЕ БЮДЖЕТНОЕ УЧРЕЖДЕНИЕ ДОПОЛНИТЕЛЬНОГО ОБРАЗОВАНИЯ "СПОРТИВНАЯ ШКОЛА №4 г. ПЕНЗЫ"</t>
  </si>
  <si>
    <t>№ ЕКП 2023: 29853</t>
  </si>
  <si>
    <t>Сахатова Алина</t>
  </si>
  <si>
    <t>Молоткова Злата</t>
  </si>
  <si>
    <t>Кураленко Варвара</t>
  </si>
  <si>
    <t>Князева Анна</t>
  </si>
  <si>
    <t>Павленко Эвелина</t>
  </si>
  <si>
    <t>Суворова Анна</t>
  </si>
  <si>
    <t>Афонина Анна</t>
  </si>
  <si>
    <t>Руненкова Софья</t>
  </si>
  <si>
    <t>Коняева Кира</t>
  </si>
  <si>
    <t>Романова Вероника</t>
  </si>
  <si>
    <t>ГБУ ДО "Московская академия велосипедного спорта"</t>
  </si>
  <si>
    <t>СПб ГБПОУ"Олимпийские надежды"</t>
  </si>
  <si>
    <t>ГБУ ДО РМ "СШОР по велоспорту"</t>
  </si>
  <si>
    <t>ГБУ ДО РМ"СШОР по велоспорту"</t>
  </si>
  <si>
    <t>МБУ ДО СШ №4 г.Пензы</t>
  </si>
  <si>
    <t>СПб ГБПОУ "Олимпийские надежды"</t>
  </si>
  <si>
    <t>ГБУ МО"СШОР по велоспорту"</t>
  </si>
  <si>
    <t>ГБУ МО "СШОР по велоспорту"</t>
  </si>
  <si>
    <t>Санкт-Петербург</t>
  </si>
  <si>
    <t>Брянская обл.</t>
  </si>
  <si>
    <t>Московская обл.</t>
  </si>
  <si>
    <t xml:space="preserve"> ДАТА ПРОВЕДЕНИЯ: 28-29 апреля 2023 года </t>
  </si>
  <si>
    <t>№ ВРВС: 0080001611Я</t>
  </si>
  <si>
    <r>
      <t xml:space="preserve">НАЧАЛО ГОНКИ: </t>
    </r>
    <r>
      <rPr>
        <sz val="11"/>
        <rFont val="Calibri"/>
        <family val="2"/>
        <charset val="204"/>
      </rPr>
      <t>11ч 05м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</si>
  <si>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15ч 30м</t>
    </r>
  </si>
  <si>
    <t>ВМХ - гонка - "Классик" (или "Классик-смешанная")</t>
  </si>
  <si>
    <t>Республика Мордовия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</si>
</sst>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4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5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 Cyr"/>
      <charset val="204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0" fontId="20" fillId="0" borderId="0" xfId="2" applyFont="1" applyAlignment="1">
      <alignment vertical="center"/>
    </xf>
    <xf numFmtId="14" fontId="5" fillId="0" borderId="24" xfId="2" applyNumberFormat="1" applyFont="1" applyBorder="1" applyAlignment="1">
      <alignment horizontal="center" vertical="center"/>
    </xf>
    <xf numFmtId="0" fontId="5" fillId="0" borderId="19" xfId="2" applyFont="1" applyBorder="1" applyAlignment="1">
      <alignment horizontal="center"/>
    </xf>
    <xf numFmtId="0" fontId="16" fillId="0" borderId="19" xfId="2" applyFont="1" applyBorder="1" applyAlignment="1">
      <alignment horizontal="center" vertical="center" wrapText="1"/>
    </xf>
    <xf numFmtId="164" fontId="16" fillId="0" borderId="19" xfId="2" applyNumberFormat="1" applyFont="1" applyBorder="1" applyAlignment="1">
      <alignment horizontal="center" vertical="center" wrapText="1"/>
    </xf>
    <xf numFmtId="0" fontId="16" fillId="0" borderId="19" xfId="2" applyFont="1" applyBorder="1" applyAlignment="1">
      <alignment vertical="center" wrapText="1"/>
    </xf>
    <xf numFmtId="14" fontId="5" fillId="0" borderId="36" xfId="2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2" fillId="0" borderId="24" xfId="0" applyNumberFormat="1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22" fillId="0" borderId="35" xfId="0" applyNumberFormat="1" applyFont="1" applyFill="1" applyBorder="1" applyAlignment="1">
      <alignment horizontal="center" vertical="center"/>
    </xf>
    <xf numFmtId="0" fontId="21" fillId="0" borderId="35" xfId="2" applyFont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</cellXfs>
  <cellStyles count="13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3 2" xfId="6" xr:uid="{00000000-0005-0000-0000-000006000000}"/>
    <cellStyle name="Обычный 3 2 2" xfId="7" xr:uid="{00000000-0005-0000-0000-000007000000}"/>
    <cellStyle name="Обычный 3 3" xfId="8" xr:uid="{00000000-0005-0000-0000-000008000000}"/>
    <cellStyle name="Обычный 3 4" xfId="9" xr:uid="{00000000-0005-0000-0000-000009000000}"/>
    <cellStyle name="Обычный 4" xfId="10" xr:uid="{00000000-0005-0000-0000-00000A000000}"/>
    <cellStyle name="Обычный_ID4938_RS_1" xfId="11" xr:uid="{00000000-0005-0000-0000-00000B000000}"/>
    <cellStyle name="Обычный_Стартовый протокол Смирнов_20101106_Results" xfId="12" xr:uid="{00000000-0005-0000-0000-00000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226219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295275</xdr:colOff>
      <xdr:row>0</xdr:row>
      <xdr:rowOff>114300</xdr:rowOff>
    </xdr:from>
    <xdr:to>
      <xdr:col>2</xdr:col>
      <xdr:colOff>223343</xdr:colOff>
      <xdr:row>2</xdr:row>
      <xdr:rowOff>257241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5" y="114300"/>
          <a:ext cx="890093" cy="762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7375E"/>
    <pageSetUpPr fitToPage="1"/>
  </sheetPr>
  <dimension ref="A1:ALO53"/>
  <sheetViews>
    <sheetView tabSelected="1" view="pageBreakPreview" topLeftCell="A4" zoomScaleNormal="100" zoomScaleSheetLayoutView="100" zoomScalePageLayoutView="95" workbookViewId="0">
      <selection activeCell="A10" sqref="A10:K10"/>
    </sheetView>
  </sheetViews>
  <sheetFormatPr defaultColWidth="9.109375" defaultRowHeight="13.8" x14ac:dyDescent="0.25"/>
  <cols>
    <col min="1" max="1" width="6.5546875" style="1" customWidth="1"/>
    <col min="2" max="2" width="7.88671875" style="2" customWidth="1"/>
    <col min="3" max="3" width="12.88671875" style="2" customWidth="1"/>
    <col min="4" max="4" width="19.88671875" style="1" customWidth="1"/>
    <col min="5" max="5" width="12.44140625" style="1" customWidth="1"/>
    <col min="6" max="6" width="8.6640625" style="1" customWidth="1"/>
    <col min="7" max="7" width="19.109375" style="1" customWidth="1"/>
    <col min="8" max="8" width="32.88671875" style="1" customWidth="1"/>
    <col min="9" max="9" width="27.44140625" style="1" customWidth="1"/>
    <col min="10" max="10" width="16.109375" style="1" customWidth="1"/>
    <col min="11" max="11" width="16.6640625" style="1" customWidth="1"/>
    <col min="12" max="1003" width="9.109375" style="1"/>
  </cols>
  <sheetData>
    <row r="1" spans="1:11" ht="22.5" customHeight="1" x14ac:dyDescent="0.2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6.25" customHeight="1" x14ac:dyDescent="0.25">
      <c r="A2" s="107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s="3" customFormat="1" ht="22.5" customHeight="1" x14ac:dyDescent="0.25">
      <c r="A3" s="69" t="s">
        <v>60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22.5" customHeight="1" x14ac:dyDescent="0.25">
      <c r="A4" s="107" t="s">
        <v>61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ht="21" customHeight="1" x14ac:dyDescent="0.25">
      <c r="A5" s="107" t="s">
        <v>65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1" s="3" customFormat="1" ht="28.8" x14ac:dyDescent="0.25">
      <c r="A6" s="108" t="s">
        <v>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</row>
    <row r="7" spans="1:11" s="3" customFormat="1" ht="18" customHeight="1" x14ac:dyDescent="0.25">
      <c r="A7" s="103" t="s">
        <v>3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</row>
    <row r="8" spans="1:11" s="3" customFormat="1" ht="6" customHeight="1" thickBot="1" x14ac:dyDescent="0.3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</row>
    <row r="9" spans="1:11" ht="18" customHeight="1" thickTop="1" x14ac:dyDescent="0.25">
      <c r="A9" s="105" t="s">
        <v>4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</row>
    <row r="10" spans="1:11" ht="18" customHeight="1" x14ac:dyDescent="0.25">
      <c r="A10" s="106" t="s">
        <v>92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</row>
    <row r="11" spans="1:11" ht="19.5" customHeight="1" x14ac:dyDescent="0.25">
      <c r="A11" s="106" t="s">
        <v>51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</row>
    <row r="12" spans="1:11" ht="7.5" customHeight="1" x14ac:dyDescent="0.2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</row>
    <row r="13" spans="1:11" ht="15.6" x14ac:dyDescent="0.25">
      <c r="A13" s="99" t="s">
        <v>62</v>
      </c>
      <c r="B13" s="99"/>
      <c r="C13" s="99"/>
      <c r="D13" s="99"/>
      <c r="E13" s="4"/>
      <c r="F13" s="4"/>
      <c r="H13" s="63" t="s">
        <v>90</v>
      </c>
      <c r="I13" s="4"/>
      <c r="J13" s="5"/>
      <c r="K13" s="6" t="s">
        <v>89</v>
      </c>
    </row>
    <row r="14" spans="1:11" ht="15.6" x14ac:dyDescent="0.25">
      <c r="A14" s="100" t="s">
        <v>88</v>
      </c>
      <c r="B14" s="100"/>
      <c r="C14" s="100"/>
      <c r="D14" s="100"/>
      <c r="E14" s="7"/>
      <c r="F14" s="7"/>
      <c r="H14" s="64" t="s">
        <v>91</v>
      </c>
      <c r="I14" s="7"/>
      <c r="J14" s="8"/>
      <c r="K14" s="67" t="s">
        <v>66</v>
      </c>
    </row>
    <row r="15" spans="1:11" ht="14.4" x14ac:dyDescent="0.25">
      <c r="A15" s="101" t="s">
        <v>5</v>
      </c>
      <c r="B15" s="101"/>
      <c r="C15" s="101"/>
      <c r="D15" s="101"/>
      <c r="E15" s="101"/>
      <c r="F15" s="101"/>
      <c r="G15" s="101"/>
      <c r="H15" s="101"/>
      <c r="I15" s="102" t="s">
        <v>6</v>
      </c>
      <c r="J15" s="102"/>
      <c r="K15" s="102"/>
    </row>
    <row r="16" spans="1:11" ht="14.4" x14ac:dyDescent="0.25">
      <c r="A16" s="9" t="s">
        <v>7</v>
      </c>
      <c r="B16" s="10"/>
      <c r="C16" s="10"/>
      <c r="D16" s="11"/>
      <c r="E16" s="12"/>
      <c r="F16" s="11"/>
      <c r="G16" s="13"/>
      <c r="H16" s="54"/>
      <c r="I16" s="92" t="s">
        <v>47</v>
      </c>
      <c r="J16" s="92"/>
      <c r="K16" s="92"/>
    </row>
    <row r="17" spans="1:11" ht="14.4" x14ac:dyDescent="0.25">
      <c r="A17" s="9" t="s">
        <v>8</v>
      </c>
      <c r="B17" s="10"/>
      <c r="C17" s="10"/>
      <c r="D17" s="13"/>
      <c r="E17" s="12"/>
      <c r="F17" s="11"/>
      <c r="G17" s="14"/>
      <c r="H17" s="65" t="s">
        <v>45</v>
      </c>
      <c r="I17" s="15" t="s">
        <v>9</v>
      </c>
      <c r="J17" s="16"/>
      <c r="K17" s="62">
        <v>3</v>
      </c>
    </row>
    <row r="18" spans="1:11" ht="14.4" x14ac:dyDescent="0.25">
      <c r="A18" s="17" t="s">
        <v>10</v>
      </c>
      <c r="B18" s="10"/>
      <c r="C18" s="10"/>
      <c r="D18" s="13"/>
      <c r="E18" s="12"/>
      <c r="F18" s="11"/>
      <c r="G18" s="14"/>
      <c r="H18" s="65" t="s">
        <v>64</v>
      </c>
      <c r="I18" s="15" t="s">
        <v>11</v>
      </c>
      <c r="J18" s="16"/>
      <c r="K18" s="62">
        <v>1</v>
      </c>
    </row>
    <row r="19" spans="1:11" ht="15" thickBot="1" x14ac:dyDescent="0.3">
      <c r="A19" s="9" t="s">
        <v>12</v>
      </c>
      <c r="B19" s="18"/>
      <c r="C19" s="18"/>
      <c r="D19" s="14"/>
      <c r="E19" s="14"/>
      <c r="F19" s="14"/>
      <c r="G19" s="19"/>
      <c r="H19" s="66" t="s">
        <v>46</v>
      </c>
      <c r="I19" s="20" t="s">
        <v>44</v>
      </c>
      <c r="J19" s="60">
        <v>372</v>
      </c>
      <c r="K19" s="61">
        <v>372</v>
      </c>
    </row>
    <row r="20" spans="1:11" ht="7.5" customHeight="1" thickTop="1" thickBot="1" x14ac:dyDescent="0.3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5">
      <c r="A21" s="25" t="s">
        <v>13</v>
      </c>
      <c r="B21" s="26" t="s">
        <v>14</v>
      </c>
      <c r="C21" s="26" t="s">
        <v>15</v>
      </c>
      <c r="D21" s="26" t="s">
        <v>16</v>
      </c>
      <c r="E21" s="26" t="s">
        <v>17</v>
      </c>
      <c r="F21" s="26" t="s">
        <v>18</v>
      </c>
      <c r="G21" s="26" t="s">
        <v>19</v>
      </c>
      <c r="H21" s="26" t="s">
        <v>20</v>
      </c>
      <c r="I21" s="55" t="s">
        <v>21</v>
      </c>
      <c r="J21" s="27" t="s">
        <v>22</v>
      </c>
      <c r="K21" s="28" t="s">
        <v>23</v>
      </c>
    </row>
    <row r="22" spans="1:11" s="30" customFormat="1" ht="27" customHeight="1" x14ac:dyDescent="0.25">
      <c r="A22" s="76">
        <v>1</v>
      </c>
      <c r="B22" s="77">
        <v>333</v>
      </c>
      <c r="C22" s="78">
        <v>10075130928</v>
      </c>
      <c r="D22" s="79" t="s">
        <v>52</v>
      </c>
      <c r="E22" s="70">
        <v>40072</v>
      </c>
      <c r="F22" s="78" t="s">
        <v>35</v>
      </c>
      <c r="G22" s="79" t="s">
        <v>53</v>
      </c>
      <c r="H22" s="80" t="s">
        <v>77</v>
      </c>
      <c r="I22" s="58"/>
      <c r="J22" s="58"/>
      <c r="K22" s="59"/>
    </row>
    <row r="23" spans="1:11" s="30" customFormat="1" ht="27" customHeight="1" x14ac:dyDescent="0.25">
      <c r="A23" s="76">
        <v>2</v>
      </c>
      <c r="B23" s="77">
        <v>64</v>
      </c>
      <c r="C23" s="78">
        <v>10091230807</v>
      </c>
      <c r="D23" s="79" t="s">
        <v>68</v>
      </c>
      <c r="E23" s="70">
        <v>40234</v>
      </c>
      <c r="F23" s="78" t="s">
        <v>39</v>
      </c>
      <c r="G23" s="79" t="s">
        <v>93</v>
      </c>
      <c r="H23" s="79" t="s">
        <v>79</v>
      </c>
      <c r="I23" s="58"/>
      <c r="J23" s="58"/>
      <c r="K23" s="59"/>
    </row>
    <row r="24" spans="1:11" s="30" customFormat="1" ht="27" customHeight="1" x14ac:dyDescent="0.25">
      <c r="A24" s="76">
        <v>3</v>
      </c>
      <c r="B24" s="77">
        <v>505</v>
      </c>
      <c r="C24" s="78">
        <v>10091229288</v>
      </c>
      <c r="D24" s="79" t="s">
        <v>54</v>
      </c>
      <c r="E24" s="70">
        <v>40116</v>
      </c>
      <c r="F24" s="78" t="s">
        <v>35</v>
      </c>
      <c r="G24" s="79" t="s">
        <v>93</v>
      </c>
      <c r="H24" s="79" t="s">
        <v>80</v>
      </c>
      <c r="I24" s="58"/>
      <c r="J24" s="58"/>
      <c r="K24" s="59"/>
    </row>
    <row r="25" spans="1:11" s="30" customFormat="1" ht="27" customHeight="1" x14ac:dyDescent="0.25">
      <c r="A25" s="76">
        <v>4</v>
      </c>
      <c r="B25" s="77">
        <v>829</v>
      </c>
      <c r="C25" s="78">
        <v>10062501023</v>
      </c>
      <c r="D25" s="79" t="s">
        <v>67</v>
      </c>
      <c r="E25" s="70">
        <v>40159</v>
      </c>
      <c r="F25" s="78" t="s">
        <v>35</v>
      </c>
      <c r="G25" s="79" t="s">
        <v>85</v>
      </c>
      <c r="H25" s="79" t="s">
        <v>78</v>
      </c>
      <c r="I25" s="58"/>
      <c r="J25" s="58"/>
      <c r="K25" s="59"/>
    </row>
    <row r="26" spans="1:11" s="30" customFormat="1" ht="27" customHeight="1" x14ac:dyDescent="0.25">
      <c r="A26" s="76">
        <v>5</v>
      </c>
      <c r="B26" s="77">
        <v>62</v>
      </c>
      <c r="C26" s="78">
        <v>10091228884</v>
      </c>
      <c r="D26" s="79" t="s">
        <v>69</v>
      </c>
      <c r="E26" s="70">
        <v>40436</v>
      </c>
      <c r="F26" s="78" t="s">
        <v>39</v>
      </c>
      <c r="G26" s="79" t="s">
        <v>93</v>
      </c>
      <c r="H26" s="79" t="s">
        <v>79</v>
      </c>
      <c r="I26" s="58"/>
      <c r="J26" s="58"/>
      <c r="K26" s="59"/>
    </row>
    <row r="27" spans="1:11" s="30" customFormat="1" ht="27" customHeight="1" x14ac:dyDescent="0.25">
      <c r="A27" s="76">
        <v>6</v>
      </c>
      <c r="B27" s="77">
        <v>55</v>
      </c>
      <c r="C27" s="78">
        <v>10090414084</v>
      </c>
      <c r="D27" s="79" t="s">
        <v>55</v>
      </c>
      <c r="E27" s="70">
        <v>40118</v>
      </c>
      <c r="F27" s="78" t="s">
        <v>35</v>
      </c>
      <c r="G27" s="79" t="s">
        <v>93</v>
      </c>
      <c r="H27" s="79" t="s">
        <v>79</v>
      </c>
      <c r="I27" s="58"/>
      <c r="J27" s="58"/>
      <c r="K27" s="59"/>
    </row>
    <row r="28" spans="1:11" s="30" customFormat="1" ht="27" customHeight="1" x14ac:dyDescent="0.25">
      <c r="A28" s="76">
        <v>7</v>
      </c>
      <c r="B28" s="77">
        <v>60</v>
      </c>
      <c r="C28" s="78">
        <v>10090419441</v>
      </c>
      <c r="D28" s="79" t="s">
        <v>56</v>
      </c>
      <c r="E28" s="70">
        <v>40136</v>
      </c>
      <c r="F28" s="78" t="s">
        <v>35</v>
      </c>
      <c r="G28" s="79" t="s">
        <v>93</v>
      </c>
      <c r="H28" s="79" t="s">
        <v>79</v>
      </c>
      <c r="I28" s="58"/>
      <c r="J28" s="58"/>
      <c r="K28" s="59"/>
    </row>
    <row r="29" spans="1:11" s="30" customFormat="1" ht="27" customHeight="1" x14ac:dyDescent="0.25">
      <c r="A29" s="76">
        <v>8</v>
      </c>
      <c r="B29" s="77">
        <v>55</v>
      </c>
      <c r="C29" s="78">
        <v>10096913791</v>
      </c>
      <c r="D29" s="79" t="s">
        <v>71</v>
      </c>
      <c r="E29" s="70">
        <v>40150</v>
      </c>
      <c r="F29" s="78" t="s">
        <v>39</v>
      </c>
      <c r="G29" s="79" t="s">
        <v>85</v>
      </c>
      <c r="H29" s="79" t="s">
        <v>82</v>
      </c>
      <c r="I29" s="58"/>
      <c r="J29" s="58"/>
      <c r="K29" s="59"/>
    </row>
    <row r="30" spans="1:11" s="30" customFormat="1" ht="27" customHeight="1" x14ac:dyDescent="0.25">
      <c r="A30" s="76">
        <v>9</v>
      </c>
      <c r="B30" s="77">
        <v>545</v>
      </c>
      <c r="C30" s="78">
        <v>10080215243</v>
      </c>
      <c r="D30" s="79" t="s">
        <v>72</v>
      </c>
      <c r="E30" s="70">
        <v>40185</v>
      </c>
      <c r="F30" s="78" t="s">
        <v>39</v>
      </c>
      <c r="G30" s="79" t="s">
        <v>53</v>
      </c>
      <c r="H30" s="80" t="s">
        <v>77</v>
      </c>
      <c r="I30" s="58"/>
      <c r="J30" s="58"/>
      <c r="K30" s="59"/>
    </row>
    <row r="31" spans="1:11" s="30" customFormat="1" ht="27" customHeight="1" x14ac:dyDescent="0.25">
      <c r="A31" s="76">
        <v>10</v>
      </c>
      <c r="B31" s="77">
        <v>804</v>
      </c>
      <c r="C31" s="78">
        <v>10113097940</v>
      </c>
      <c r="D31" s="79" t="s">
        <v>73</v>
      </c>
      <c r="E31" s="70">
        <v>40355</v>
      </c>
      <c r="F31" s="78" t="s">
        <v>39</v>
      </c>
      <c r="G31" s="79" t="s">
        <v>53</v>
      </c>
      <c r="H31" s="80" t="s">
        <v>77</v>
      </c>
      <c r="I31" s="58"/>
      <c r="J31" s="58"/>
      <c r="K31" s="59"/>
    </row>
    <row r="32" spans="1:11" s="30" customFormat="1" ht="27" customHeight="1" x14ac:dyDescent="0.25">
      <c r="A32" s="76">
        <v>11</v>
      </c>
      <c r="B32" s="77">
        <v>303</v>
      </c>
      <c r="C32" s="78">
        <v>10138727663</v>
      </c>
      <c r="D32" s="79" t="s">
        <v>74</v>
      </c>
      <c r="E32" s="70">
        <v>40204</v>
      </c>
      <c r="F32" s="78" t="s">
        <v>39</v>
      </c>
      <c r="G32" s="79" t="s">
        <v>93</v>
      </c>
      <c r="H32" s="79" t="s">
        <v>79</v>
      </c>
      <c r="I32" s="58"/>
      <c r="J32" s="58"/>
      <c r="K32" s="59"/>
    </row>
    <row r="33" spans="1:11" s="30" customFormat="1" ht="27" customHeight="1" x14ac:dyDescent="0.25">
      <c r="A33" s="76">
        <v>12</v>
      </c>
      <c r="B33" s="77">
        <v>58</v>
      </c>
      <c r="C33" s="78">
        <v>10101513312</v>
      </c>
      <c r="D33" s="79" t="s">
        <v>70</v>
      </c>
      <c r="E33" s="70">
        <v>40338</v>
      </c>
      <c r="F33" s="78" t="s">
        <v>39</v>
      </c>
      <c r="G33" s="79" t="s">
        <v>63</v>
      </c>
      <c r="H33" s="79" t="s">
        <v>81</v>
      </c>
      <c r="I33" s="58"/>
      <c r="J33" s="58"/>
      <c r="K33" s="59"/>
    </row>
    <row r="34" spans="1:11" s="30" customFormat="1" ht="27" customHeight="1" x14ac:dyDescent="0.25">
      <c r="A34" s="76">
        <v>13</v>
      </c>
      <c r="B34" s="77">
        <v>725</v>
      </c>
      <c r="C34" s="78">
        <v>10132853608</v>
      </c>
      <c r="D34" s="79" t="s">
        <v>75</v>
      </c>
      <c r="E34" s="70">
        <v>40478</v>
      </c>
      <c r="F34" s="78" t="s">
        <v>39</v>
      </c>
      <c r="G34" s="79" t="s">
        <v>87</v>
      </c>
      <c r="H34" s="79" t="s">
        <v>83</v>
      </c>
      <c r="I34" s="58"/>
      <c r="J34" s="58"/>
      <c r="K34" s="59"/>
    </row>
    <row r="35" spans="1:11" s="30" customFormat="1" ht="27" customHeight="1" x14ac:dyDescent="0.25">
      <c r="A35" s="76">
        <v>14</v>
      </c>
      <c r="B35" s="77">
        <v>334</v>
      </c>
      <c r="C35" s="78">
        <v>10125035913</v>
      </c>
      <c r="D35" s="79" t="s">
        <v>57</v>
      </c>
      <c r="E35" s="70">
        <v>39839</v>
      </c>
      <c r="F35" s="78" t="s">
        <v>35</v>
      </c>
      <c r="G35" s="79" t="s">
        <v>86</v>
      </c>
      <c r="H35" s="79" t="s">
        <v>58</v>
      </c>
      <c r="I35" s="58"/>
      <c r="J35" s="58"/>
      <c r="K35" s="59"/>
    </row>
    <row r="36" spans="1:11" s="30" customFormat="1" ht="27" customHeight="1" thickBot="1" x14ac:dyDescent="0.3">
      <c r="A36" s="81">
        <v>15</v>
      </c>
      <c r="B36" s="82">
        <v>248</v>
      </c>
      <c r="C36" s="83">
        <v>10129260867</v>
      </c>
      <c r="D36" s="84" t="s">
        <v>76</v>
      </c>
      <c r="E36" s="75">
        <v>40134</v>
      </c>
      <c r="F36" s="85" t="s">
        <v>35</v>
      </c>
      <c r="G36" s="86" t="s">
        <v>87</v>
      </c>
      <c r="H36" s="84" t="s">
        <v>84</v>
      </c>
      <c r="I36" s="58"/>
      <c r="J36" s="58"/>
      <c r="K36" s="59"/>
    </row>
    <row r="37" spans="1:11" ht="7.5" customHeight="1" thickTop="1" thickBot="1" x14ac:dyDescent="0.35">
      <c r="A37" s="71"/>
      <c r="B37" s="31"/>
      <c r="C37" s="31"/>
      <c r="D37" s="32"/>
      <c r="E37" s="72"/>
      <c r="F37" s="73"/>
      <c r="G37" s="72"/>
      <c r="H37" s="33"/>
      <c r="I37" s="74"/>
      <c r="J37" s="74"/>
      <c r="K37" s="74"/>
    </row>
    <row r="38" spans="1:11" ht="14.4" thickTop="1" x14ac:dyDescent="0.25">
      <c r="A38" s="93" t="s">
        <v>26</v>
      </c>
      <c r="B38" s="93"/>
      <c r="C38" s="93"/>
      <c r="D38" s="93"/>
      <c r="E38" s="49"/>
      <c r="F38" s="49"/>
      <c r="G38" s="49"/>
      <c r="H38" s="94" t="s">
        <v>27</v>
      </c>
      <c r="I38" s="94"/>
      <c r="J38" s="94"/>
      <c r="K38" s="94"/>
    </row>
    <row r="39" spans="1:11" ht="14.4" x14ac:dyDescent="0.25">
      <c r="A39" s="34" t="s">
        <v>59</v>
      </c>
      <c r="B39" s="35"/>
      <c r="C39" s="50"/>
      <c r="D39" s="37"/>
      <c r="E39" s="51"/>
      <c r="F39" s="51"/>
      <c r="G39" s="36"/>
      <c r="H39" s="52" t="s">
        <v>28</v>
      </c>
      <c r="I39" s="68">
        <v>6</v>
      </c>
      <c r="J39" s="52" t="s">
        <v>29</v>
      </c>
      <c r="K39" s="56">
        <f>COUNTIF(F$21:F146,"ЗМС")</f>
        <v>0</v>
      </c>
    </row>
    <row r="40" spans="1:11" ht="14.4" x14ac:dyDescent="0.25">
      <c r="A40" s="34" t="s">
        <v>48</v>
      </c>
      <c r="B40" s="35"/>
      <c r="C40" s="53"/>
      <c r="D40" s="37"/>
      <c r="E40" s="48"/>
      <c r="F40" s="48"/>
      <c r="G40" s="38"/>
      <c r="H40" s="52" t="s">
        <v>30</v>
      </c>
      <c r="I40" s="57">
        <f>I41+I45</f>
        <v>15</v>
      </c>
      <c r="J40" s="52" t="s">
        <v>31</v>
      </c>
      <c r="K40" s="56">
        <f>COUNTIF(F$21:F146,"МСМК")</f>
        <v>0</v>
      </c>
    </row>
    <row r="41" spans="1:11" ht="14.4" x14ac:dyDescent="0.25">
      <c r="A41" s="34" t="s">
        <v>49</v>
      </c>
      <c r="B41" s="35"/>
      <c r="C41" s="54"/>
      <c r="D41" s="37"/>
      <c r="E41" s="48"/>
      <c r="F41" s="48"/>
      <c r="G41" s="38"/>
      <c r="H41" s="52" t="s">
        <v>32</v>
      </c>
      <c r="I41" s="57">
        <f>I42+I43+I44</f>
        <v>15</v>
      </c>
      <c r="J41" s="52" t="s">
        <v>24</v>
      </c>
      <c r="K41" s="56">
        <f>COUNTIF(F$21:F36,"МС")</f>
        <v>0</v>
      </c>
    </row>
    <row r="42" spans="1:11" ht="14.4" x14ac:dyDescent="0.25">
      <c r="A42" s="34" t="s">
        <v>50</v>
      </c>
      <c r="B42" s="35"/>
      <c r="C42" s="54"/>
      <c r="D42" s="37"/>
      <c r="E42" s="48"/>
      <c r="F42" s="48"/>
      <c r="G42" s="38"/>
      <c r="H42" s="52" t="s">
        <v>33</v>
      </c>
      <c r="I42" s="57">
        <f>COUNT(A10:A101)</f>
        <v>15</v>
      </c>
      <c r="J42" s="52" t="s">
        <v>25</v>
      </c>
      <c r="K42" s="56">
        <f>COUNTIF(F$20:F36,"КМС")</f>
        <v>0</v>
      </c>
    </row>
    <row r="43" spans="1:11" ht="14.4" x14ac:dyDescent="0.25">
      <c r="A43" s="39"/>
      <c r="B43" s="35"/>
      <c r="C43" s="54"/>
      <c r="D43" s="37"/>
      <c r="E43" s="40"/>
      <c r="F43" s="40"/>
      <c r="G43" s="40"/>
      <c r="H43" s="52" t="s">
        <v>34</v>
      </c>
      <c r="I43" s="57">
        <f>COUNTIF(A10:A100,"НФ")</f>
        <v>0</v>
      </c>
      <c r="J43" s="52" t="s">
        <v>35</v>
      </c>
      <c r="K43" s="56">
        <v>7</v>
      </c>
    </row>
    <row r="44" spans="1:11" x14ac:dyDescent="0.25">
      <c r="A44" s="41"/>
      <c r="B44" s="14"/>
      <c r="C44" s="14"/>
      <c r="D44" s="37"/>
      <c r="E44" s="40"/>
      <c r="F44" s="40"/>
      <c r="G44" s="40"/>
      <c r="H44" s="52" t="s">
        <v>36</v>
      </c>
      <c r="I44" s="57">
        <f>COUNTIF(A10:A100,"ДСКВ")</f>
        <v>0</v>
      </c>
      <c r="J44" s="52" t="s">
        <v>37</v>
      </c>
      <c r="K44" s="56">
        <f>COUNTIF(F$25:F148,"2 СР")</f>
        <v>0</v>
      </c>
    </row>
    <row r="45" spans="1:11" ht="14.4" x14ac:dyDescent="0.25">
      <c r="A45" s="42"/>
      <c r="B45" s="35"/>
      <c r="C45" s="18"/>
      <c r="D45" s="37"/>
      <c r="E45" s="48"/>
      <c r="F45" s="48"/>
      <c r="G45" s="38"/>
      <c r="H45" s="52" t="s">
        <v>38</v>
      </c>
      <c r="I45" s="57">
        <f>COUNTIF(A10:A100,"НС")</f>
        <v>0</v>
      </c>
      <c r="J45" s="52" t="s">
        <v>39</v>
      </c>
      <c r="K45" s="56">
        <v>8</v>
      </c>
    </row>
    <row r="46" spans="1:11" ht="5.25" customHeight="1" x14ac:dyDescent="0.25">
      <c r="A46" s="42"/>
      <c r="B46" s="35"/>
      <c r="C46" s="35"/>
      <c r="D46" s="35"/>
      <c r="E46" s="35"/>
      <c r="F46" s="35"/>
      <c r="G46" s="14"/>
      <c r="H46" s="14"/>
      <c r="I46" s="43"/>
      <c r="J46" s="44"/>
      <c r="K46" s="45"/>
    </row>
    <row r="47" spans="1:11" x14ac:dyDescent="0.25">
      <c r="A47" s="95" t="s">
        <v>40</v>
      </c>
      <c r="B47" s="95"/>
      <c r="C47" s="95"/>
      <c r="D47" s="95"/>
      <c r="E47" s="96" t="s">
        <v>41</v>
      </c>
      <c r="F47" s="96"/>
      <c r="G47" s="96"/>
      <c r="H47" s="96" t="s">
        <v>42</v>
      </c>
      <c r="I47" s="96"/>
      <c r="J47" s="97" t="s">
        <v>43</v>
      </c>
      <c r="K47" s="97"/>
    </row>
    <row r="48" spans="1:11" x14ac:dyDescent="0.25">
      <c r="A48" s="87"/>
      <c r="B48" s="87"/>
      <c r="C48" s="87"/>
      <c r="D48" s="87"/>
      <c r="E48" s="87"/>
      <c r="F48" s="88"/>
      <c r="G48" s="88"/>
      <c r="H48" s="88"/>
      <c r="I48" s="88"/>
      <c r="J48" s="88"/>
      <c r="K48" s="88"/>
    </row>
    <row r="49" spans="1:11" x14ac:dyDescent="0.25">
      <c r="A49" s="46"/>
      <c r="B49" s="48"/>
      <c r="C49" s="48"/>
      <c r="D49" s="48"/>
      <c r="E49" s="48"/>
      <c r="F49" s="48"/>
      <c r="G49" s="48"/>
      <c r="H49" s="48"/>
      <c r="I49" s="48"/>
      <c r="J49" s="48"/>
      <c r="K49" s="47"/>
    </row>
    <row r="50" spans="1:11" x14ac:dyDescent="0.25">
      <c r="A50" s="46"/>
      <c r="B50" s="48"/>
      <c r="C50" s="48"/>
      <c r="D50" s="48"/>
      <c r="E50" s="48"/>
      <c r="F50" s="48"/>
      <c r="G50" s="48"/>
      <c r="H50" s="48"/>
      <c r="I50" s="48"/>
      <c r="J50" s="48"/>
      <c r="K50" s="47"/>
    </row>
    <row r="51" spans="1:11" x14ac:dyDescent="0.25">
      <c r="A51" s="46"/>
      <c r="B51" s="48"/>
      <c r="C51" s="48"/>
      <c r="D51" s="48"/>
      <c r="E51" s="48"/>
      <c r="F51" s="48"/>
      <c r="G51" s="48"/>
      <c r="H51" s="48"/>
      <c r="I51" s="48"/>
      <c r="J51" s="48"/>
      <c r="K51" s="47"/>
    </row>
    <row r="52" spans="1:11" x14ac:dyDescent="0.25">
      <c r="A52" s="46"/>
      <c r="B52" s="48"/>
      <c r="C52" s="48"/>
      <c r="D52" s="48"/>
      <c r="E52" s="48"/>
      <c r="F52" s="48"/>
      <c r="G52" s="48"/>
      <c r="H52" s="48"/>
      <c r="I52" s="48"/>
      <c r="J52" s="48"/>
      <c r="K52" s="47"/>
    </row>
    <row r="53" spans="1:11" ht="14.4" thickBot="1" x14ac:dyDescent="0.3">
      <c r="A53" s="89"/>
      <c r="B53" s="89"/>
      <c r="C53" s="89"/>
      <c r="D53" s="89"/>
      <c r="E53" s="90" t="str">
        <f>H17</f>
        <v>БОЯРОВ В.В. (ВК, г. Саранск)</v>
      </c>
      <c r="F53" s="90"/>
      <c r="G53" s="90"/>
      <c r="H53" s="90" t="str">
        <f>H18</f>
        <v>БУКОВА О.Ю. (IК, г. Пенза)</v>
      </c>
      <c r="I53" s="90"/>
      <c r="J53" s="91" t="str">
        <f>H19</f>
        <v>КОЧЕТКОВ Д.А. (ВК, г. Саранск)</v>
      </c>
      <c r="K53" s="91"/>
    </row>
  </sheetData>
  <mergeCells count="28">
    <mergeCell ref="A1:K1"/>
    <mergeCell ref="A2:K2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D13"/>
    <mergeCell ref="A14:D14"/>
    <mergeCell ref="A15:H15"/>
    <mergeCell ref="I15:K15"/>
    <mergeCell ref="I16:K16"/>
    <mergeCell ref="A38:D38"/>
    <mergeCell ref="H38:K38"/>
    <mergeCell ref="A47:D47"/>
    <mergeCell ref="E47:G47"/>
    <mergeCell ref="H47:I47"/>
    <mergeCell ref="J47:K47"/>
    <mergeCell ref="A48:E48"/>
    <mergeCell ref="F48:K48"/>
    <mergeCell ref="A53:D53"/>
    <mergeCell ref="E53:G53"/>
    <mergeCell ref="H53:I53"/>
    <mergeCell ref="J53:K53"/>
  </mergeCells>
  <printOptions horizontalCentered="1"/>
  <pageMargins left="0.196527777777778" right="0.196527777777778" top="0.64583333333333304" bottom="0.59027777777777801" header="0.21319444444444399" footer="0.118055555555556"/>
  <pageSetup paperSize="9" scale="56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Арсен</cp:lastModifiedBy>
  <cp:revision>1</cp:revision>
  <cp:lastPrinted>2021-12-27T09:18:49Z</cp:lastPrinted>
  <dcterms:created xsi:type="dcterms:W3CDTF">1996-10-08T23:32:33Z</dcterms:created>
  <dcterms:modified xsi:type="dcterms:W3CDTF">2023-05-03T09:20:55Z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