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классик'!$A$1:$J$49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1" i="2" l="1"/>
  <c r="J40" i="2"/>
  <c r="J39" i="2"/>
  <c r="J38" i="2" l="1"/>
  <c r="H38" i="2"/>
  <c r="I49" i="2" l="1"/>
  <c r="G49" i="2"/>
  <c r="D49" i="2"/>
  <c r="H41" i="2"/>
  <c r="H40" i="2"/>
  <c r="H39" i="2"/>
  <c r="J37" i="2"/>
  <c r="J36" i="2"/>
  <c r="J35" i="2"/>
  <c r="H37" i="2" l="1"/>
  <c r="H36" i="2" s="1"/>
</calcChain>
</file>

<file path=xl/sharedStrings.xml><?xml version="1.0" encoding="utf-8"?>
<sst xmlns="http://schemas.openxmlformats.org/spreadsheetml/2006/main" count="109" uniqueCount="83">
  <si>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</si>
  <si>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</si>
  <si>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</si>
  <si>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</si>
  <si>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</si>
  <si>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</si>
  <si>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</si>
  <si>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</si>
  <si>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</si>
  <si>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</si>
  <si>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</si>
  <si>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</si>
  <si>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</si>
  <si>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</si>
  <si>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</si>
  <si>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</si>
  <si>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</si>
  <si>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</si>
  <si>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</si>
  <si>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</si>
  <si>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</si>
  <si>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</si>
  <si>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</si>
  <si>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</si>
  <si>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</si>
  <si>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</si>
  <si>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</si>
  <si>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</si>
  <si>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</si>
  <si>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</si>
  <si>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</si>
  <si>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</si>
  <si>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</si>
  <si>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</si>
  <si>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</si>
  <si>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</si>
  <si>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</si>
  <si>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</si>
  <si>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</si>
  <si>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</si>
  <si>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</si>
  <si>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</si>
  <si>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ГБУ РМ "СШОР по велоспорту"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</si>
  <si>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</si>
  <si>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</si>
  <si>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</si>
  <si>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</si>
  <si>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</si>
  <si>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</si>
  <si>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</si>
  <si>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ГБУ РМ"СШОР по велоспорту"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</si>
  <si>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</si>
  <si>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</si>
  <si>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</si>
  <si>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</si>
  <si>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</si>
  <si>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</si>
  <si>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БУКОВА О.Ю. (IК, г. Пенза)</t>
  </si>
  <si>
    <t>350/350</t>
  </si>
  <si>
    <t xml:space="preserve"> ДАТА ПРОВЕДЕНИЯ: 17-18 июня 2022 года </t>
  </si>
  <si>
    <t>Москва</t>
  </si>
  <si>
    <t>ГБУ "Московская академия велосипедного спорта"</t>
  </si>
  <si>
    <t>№ ЕКП 2022: 4674</t>
  </si>
  <si>
    <t>МУЖЧИНЫ</t>
  </si>
  <si>
    <t>Неяскин Владислав</t>
  </si>
  <si>
    <t>Тоянов Егор</t>
  </si>
  <si>
    <t>Катышев Александр</t>
  </si>
  <si>
    <t>Мошков Илья</t>
  </si>
  <si>
    <t>Ермаков Никита</t>
  </si>
  <si>
    <t>Дергачев Константин</t>
  </si>
  <si>
    <t>Сафронов Артём</t>
  </si>
  <si>
    <t>Раюшкин Михаил</t>
  </si>
  <si>
    <t>Герасименко Георгий</t>
  </si>
  <si>
    <t>СШОР "Академия велоспорта"</t>
  </si>
  <si>
    <t>Росланкин Дмитрий</t>
  </si>
  <si>
    <t>Малюшкин Олег</t>
  </si>
  <si>
    <t>5 ЭТАП</t>
  </si>
  <si>
    <t>КУБОК РОССИИ</t>
  </si>
  <si>
    <t>ИТОГОВЫЙ ПРОТОКОЛ</t>
  </si>
  <si>
    <t>Республика Мордовия</t>
  </si>
  <si>
    <t>Омская область</t>
  </si>
  <si>
    <t>Температура: +25</t>
  </si>
  <si>
    <t>РОО "Федерация велосипедного спорта Брянской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</si>
</sst>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2" xfId="2" applyFont="1" applyFill="1" applyBorder="1" applyAlignment="1">
      <alignment horizontal="left" vertical="center"/>
    </xf>
    <xf numFmtId="49" fontId="5" fillId="3" borderId="33" xfId="2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23" xfId="0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/>
    </xf>
    <xf numFmtId="0" fontId="16" fillId="0" borderId="1" xfId="2" applyFont="1" applyBorder="1" applyAlignment="1">
      <alignment vertical="center" wrapText="1"/>
    </xf>
    <xf numFmtId="0" fontId="19" fillId="0" borderId="11" xfId="0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50"/>
  <sheetViews>
    <sheetView tabSelected="1" view="pageBreakPreview" zoomScale="89" zoomScaleNormal="100" zoomScaleSheetLayoutView="89" zoomScalePageLayoutView="95" workbookViewId="0">
      <selection activeCell="A6" sqref="A6:J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49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2.5" customHeight="1" x14ac:dyDescent="0.2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2.5" customHeight="1" x14ac:dyDescent="0.2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2.5" customHeight="1" x14ac:dyDescent="0.2">
      <c r="A4" s="102" t="s">
        <v>82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1" customHeight="1" x14ac:dyDescent="0.2">
      <c r="A5" s="102" t="s">
        <v>52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s="3" customFormat="1" ht="28.5" x14ac:dyDescent="0.2">
      <c r="A6" s="98" t="s">
        <v>77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s="3" customFormat="1" ht="18" customHeight="1" x14ac:dyDescent="0.2">
      <c r="A7" s="99" t="s">
        <v>2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s="3" customFormat="1" ht="19.5" customHeight="1" thickBot="1" x14ac:dyDescent="0.25">
      <c r="A8" s="100" t="s">
        <v>76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ht="18" customHeight="1" thickTop="1" x14ac:dyDescent="0.2">
      <c r="A9" s="101" t="s">
        <v>78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0" ht="18" customHeight="1" x14ac:dyDescent="0.2">
      <c r="A10" s="91" t="s">
        <v>49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0" ht="19.5" customHeight="1" x14ac:dyDescent="0.2">
      <c r="A11" s="91" t="s">
        <v>63</v>
      </c>
      <c r="B11" s="91"/>
      <c r="C11" s="91"/>
      <c r="D11" s="91"/>
      <c r="E11" s="91"/>
      <c r="F11" s="91"/>
      <c r="G11" s="91"/>
      <c r="H11" s="91"/>
      <c r="I11" s="91"/>
      <c r="J11" s="91"/>
    </row>
    <row r="12" spans="1:10" ht="7.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15.75" x14ac:dyDescent="0.2">
      <c r="A13" s="93" t="s">
        <v>53</v>
      </c>
      <c r="B13" s="93"/>
      <c r="C13" s="93"/>
      <c r="D13" s="93"/>
      <c r="E13" s="40"/>
      <c r="F13" s="40"/>
      <c r="G13" s="41"/>
      <c r="H13" s="42" t="s">
        <v>54</v>
      </c>
      <c r="I13" s="40"/>
      <c r="J13" s="43" t="s">
        <v>48</v>
      </c>
    </row>
    <row r="14" spans="1:10" ht="15.75" x14ac:dyDescent="0.2">
      <c r="A14" s="94" t="s">
        <v>59</v>
      </c>
      <c r="B14" s="94"/>
      <c r="C14" s="94"/>
      <c r="D14" s="94"/>
      <c r="E14" s="44"/>
      <c r="F14" s="44"/>
      <c r="G14" s="41"/>
      <c r="H14" s="45" t="s">
        <v>55</v>
      </c>
      <c r="I14" s="44"/>
      <c r="J14" s="46" t="s">
        <v>62</v>
      </c>
    </row>
    <row r="15" spans="1:10" ht="15" x14ac:dyDescent="0.2">
      <c r="A15" s="95" t="s">
        <v>3</v>
      </c>
      <c r="B15" s="95"/>
      <c r="C15" s="95"/>
      <c r="D15" s="95"/>
      <c r="E15" s="95"/>
      <c r="F15" s="95"/>
      <c r="G15" s="95"/>
      <c r="H15" s="95"/>
      <c r="I15" s="96" t="s">
        <v>4</v>
      </c>
      <c r="J15" s="97"/>
    </row>
    <row r="16" spans="1:10" ht="15" x14ac:dyDescent="0.2">
      <c r="A16" s="47" t="s">
        <v>5</v>
      </c>
      <c r="B16" s="48"/>
      <c r="C16" s="48"/>
      <c r="D16" s="49"/>
      <c r="E16" s="50"/>
      <c r="F16" s="49"/>
      <c r="G16" s="51"/>
      <c r="H16" s="52"/>
      <c r="I16" s="84" t="s">
        <v>44</v>
      </c>
      <c r="J16" s="84"/>
    </row>
    <row r="17" spans="1:10" ht="15" x14ac:dyDescent="0.2">
      <c r="A17" s="47" t="s">
        <v>6</v>
      </c>
      <c r="B17" s="48"/>
      <c r="C17" s="48"/>
      <c r="D17" s="51"/>
      <c r="E17" s="50"/>
      <c r="F17" s="49"/>
      <c r="G17" s="53"/>
      <c r="H17" s="54" t="s">
        <v>56</v>
      </c>
      <c r="I17" s="55" t="s">
        <v>7</v>
      </c>
      <c r="J17" s="56">
        <v>2.7</v>
      </c>
    </row>
    <row r="18" spans="1:10" ht="15" x14ac:dyDescent="0.2">
      <c r="A18" s="57" t="s">
        <v>8</v>
      </c>
      <c r="B18" s="48"/>
      <c r="C18" s="48"/>
      <c r="D18" s="51"/>
      <c r="E18" s="50"/>
      <c r="F18" s="49"/>
      <c r="G18" s="53"/>
      <c r="H18" s="54" t="s">
        <v>57</v>
      </c>
      <c r="I18" s="55" t="s">
        <v>9</v>
      </c>
      <c r="J18" s="56">
        <v>1</v>
      </c>
    </row>
    <row r="19" spans="1:10" ht="15.75" thickBot="1" x14ac:dyDescent="0.25">
      <c r="A19" s="58" t="s">
        <v>10</v>
      </c>
      <c r="B19" s="59"/>
      <c r="C19" s="59"/>
      <c r="D19" s="60"/>
      <c r="E19" s="60"/>
      <c r="F19" s="60"/>
      <c r="G19" s="60"/>
      <c r="H19" s="61" t="s">
        <v>43</v>
      </c>
      <c r="I19" s="62" t="s">
        <v>41</v>
      </c>
      <c r="J19" s="63" t="s">
        <v>58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11</v>
      </c>
      <c r="B21" s="10" t="s">
        <v>12</v>
      </c>
      <c r="C21" s="10" t="s">
        <v>13</v>
      </c>
      <c r="D21" s="10" t="s">
        <v>14</v>
      </c>
      <c r="E21" s="10" t="s">
        <v>15</v>
      </c>
      <c r="F21" s="10" t="s">
        <v>16</v>
      </c>
      <c r="G21" s="10" t="s">
        <v>17</v>
      </c>
      <c r="H21" s="10" t="s">
        <v>18</v>
      </c>
      <c r="I21" s="11" t="s">
        <v>19</v>
      </c>
      <c r="J21" s="12" t="s">
        <v>20</v>
      </c>
    </row>
    <row r="22" spans="1:10" s="65" customFormat="1" ht="27" customHeight="1" x14ac:dyDescent="0.25">
      <c r="A22" s="70">
        <v>1</v>
      </c>
      <c r="B22" s="67">
        <v>119</v>
      </c>
      <c r="C22" s="66">
        <v>10007839907</v>
      </c>
      <c r="D22" s="68" t="s">
        <v>64</v>
      </c>
      <c r="E22" s="66">
        <v>1994</v>
      </c>
      <c r="F22" s="66" t="s">
        <v>21</v>
      </c>
      <c r="G22" s="66" t="s">
        <v>79</v>
      </c>
      <c r="H22" s="66" t="s">
        <v>50</v>
      </c>
      <c r="I22" s="71"/>
      <c r="J22" s="72"/>
    </row>
    <row r="23" spans="1:10" s="65" customFormat="1" ht="27" customHeight="1" x14ac:dyDescent="0.25">
      <c r="A23" s="70">
        <v>2</v>
      </c>
      <c r="B23" s="67">
        <v>246</v>
      </c>
      <c r="C23" s="66">
        <v>10010866307</v>
      </c>
      <c r="D23" s="68" t="s">
        <v>65</v>
      </c>
      <c r="E23" s="66">
        <v>1998</v>
      </c>
      <c r="F23" s="66" t="s">
        <v>21</v>
      </c>
      <c r="G23" s="66" t="s">
        <v>60</v>
      </c>
      <c r="H23" s="66" t="s">
        <v>61</v>
      </c>
      <c r="I23" s="71"/>
      <c r="J23" s="72"/>
    </row>
    <row r="24" spans="1:10" s="65" customFormat="1" ht="27" customHeight="1" x14ac:dyDescent="0.25">
      <c r="A24" s="70">
        <v>3</v>
      </c>
      <c r="B24" s="67">
        <v>936</v>
      </c>
      <c r="C24" s="66">
        <v>10034985153</v>
      </c>
      <c r="D24" s="68" t="s">
        <v>68</v>
      </c>
      <c r="E24" s="66">
        <v>2000</v>
      </c>
      <c r="F24" s="66" t="s">
        <v>21</v>
      </c>
      <c r="G24" s="66" t="s">
        <v>60</v>
      </c>
      <c r="H24" s="66" t="s">
        <v>61</v>
      </c>
      <c r="I24" s="71"/>
      <c r="J24" s="72"/>
    </row>
    <row r="25" spans="1:10" s="65" customFormat="1" ht="27" customHeight="1" x14ac:dyDescent="0.25">
      <c r="A25" s="70">
        <v>4</v>
      </c>
      <c r="B25" s="67">
        <v>933</v>
      </c>
      <c r="C25" s="66">
        <v>10011168724</v>
      </c>
      <c r="D25" s="68" t="s">
        <v>71</v>
      </c>
      <c r="E25" s="66">
        <v>1999</v>
      </c>
      <c r="F25" s="66" t="s">
        <v>21</v>
      </c>
      <c r="G25" s="66" t="s">
        <v>60</v>
      </c>
      <c r="H25" s="66" t="s">
        <v>61</v>
      </c>
      <c r="I25" s="71"/>
      <c r="J25" s="72"/>
    </row>
    <row r="26" spans="1:10" s="65" customFormat="1" ht="27" customHeight="1" x14ac:dyDescent="0.25">
      <c r="A26" s="70">
        <v>5</v>
      </c>
      <c r="B26" s="67">
        <v>909</v>
      </c>
      <c r="C26" s="66">
        <v>10008830216</v>
      </c>
      <c r="D26" s="68" t="s">
        <v>66</v>
      </c>
      <c r="E26" s="66">
        <v>1996</v>
      </c>
      <c r="F26" s="66" t="s">
        <v>21</v>
      </c>
      <c r="G26" s="66" t="s">
        <v>79</v>
      </c>
      <c r="H26" s="66" t="s">
        <v>50</v>
      </c>
      <c r="I26" s="71"/>
      <c r="J26" s="72"/>
    </row>
    <row r="27" spans="1:10" s="65" customFormat="1" ht="27" customHeight="1" x14ac:dyDescent="0.25">
      <c r="A27" s="70">
        <v>6</v>
      </c>
      <c r="B27" s="67">
        <v>41</v>
      </c>
      <c r="C27" s="66">
        <v>10052761415</v>
      </c>
      <c r="D27" s="68" t="s">
        <v>72</v>
      </c>
      <c r="E27" s="66">
        <v>2000</v>
      </c>
      <c r="F27" s="66" t="s">
        <v>22</v>
      </c>
      <c r="G27" s="66" t="s">
        <v>80</v>
      </c>
      <c r="H27" s="66" t="s">
        <v>73</v>
      </c>
      <c r="I27" s="71"/>
      <c r="J27" s="72"/>
    </row>
    <row r="28" spans="1:10" s="65" customFormat="1" ht="27" customHeight="1" x14ac:dyDescent="0.25">
      <c r="A28" s="70">
        <v>7</v>
      </c>
      <c r="B28" s="67">
        <v>183</v>
      </c>
      <c r="C28" s="66">
        <v>10010932284</v>
      </c>
      <c r="D28" s="68" t="s">
        <v>70</v>
      </c>
      <c r="E28" s="66">
        <v>1998</v>
      </c>
      <c r="F28" s="66" t="s">
        <v>22</v>
      </c>
      <c r="G28" s="66" t="s">
        <v>60</v>
      </c>
      <c r="H28" s="66" t="s">
        <v>61</v>
      </c>
      <c r="I28" s="71"/>
      <c r="J28" s="72"/>
    </row>
    <row r="29" spans="1:10" s="65" customFormat="1" ht="27" customHeight="1" x14ac:dyDescent="0.25">
      <c r="A29" s="70">
        <v>8</v>
      </c>
      <c r="B29" s="67">
        <v>132</v>
      </c>
      <c r="C29" s="66">
        <v>10036099239</v>
      </c>
      <c r="D29" s="68" t="s">
        <v>74</v>
      </c>
      <c r="E29" s="66">
        <v>1999</v>
      </c>
      <c r="F29" s="66" t="s">
        <v>22</v>
      </c>
      <c r="G29" s="66" t="s">
        <v>79</v>
      </c>
      <c r="H29" s="66" t="s">
        <v>50</v>
      </c>
      <c r="I29" s="71"/>
      <c r="J29" s="72"/>
    </row>
    <row r="30" spans="1:10" s="65" customFormat="1" ht="27" customHeight="1" x14ac:dyDescent="0.25">
      <c r="A30" s="70">
        <v>9</v>
      </c>
      <c r="B30" s="67">
        <v>393</v>
      </c>
      <c r="C30" s="66">
        <v>10036031743</v>
      </c>
      <c r="D30" s="68" t="s">
        <v>69</v>
      </c>
      <c r="E30" s="66">
        <v>2003</v>
      </c>
      <c r="F30" s="66" t="s">
        <v>22</v>
      </c>
      <c r="G30" s="66" t="s">
        <v>60</v>
      </c>
      <c r="H30" s="66" t="s">
        <v>61</v>
      </c>
      <c r="I30" s="71"/>
      <c r="J30" s="72"/>
    </row>
    <row r="31" spans="1:10" s="65" customFormat="1" ht="27" customHeight="1" x14ac:dyDescent="0.25">
      <c r="A31" s="70">
        <v>10</v>
      </c>
      <c r="B31" s="67">
        <v>636</v>
      </c>
      <c r="C31" s="66">
        <v>10034922610</v>
      </c>
      <c r="D31" s="68" t="s">
        <v>75</v>
      </c>
      <c r="E31" s="66">
        <v>2002</v>
      </c>
      <c r="F31" s="66" t="s">
        <v>22</v>
      </c>
      <c r="G31" s="66" t="s">
        <v>60</v>
      </c>
      <c r="H31" s="66" t="s">
        <v>61</v>
      </c>
      <c r="I31" s="71"/>
      <c r="J31" s="72"/>
    </row>
    <row r="32" spans="1:10" s="65" customFormat="1" ht="27" customHeight="1" thickBot="1" x14ac:dyDescent="0.3">
      <c r="A32" s="73">
        <v>11</v>
      </c>
      <c r="B32" s="74">
        <v>52</v>
      </c>
      <c r="C32" s="75">
        <v>10036099946</v>
      </c>
      <c r="D32" s="76" t="s">
        <v>67</v>
      </c>
      <c r="E32" s="75">
        <v>2003</v>
      </c>
      <c r="F32" s="75" t="s">
        <v>22</v>
      </c>
      <c r="G32" s="75" t="s">
        <v>79</v>
      </c>
      <c r="H32" s="75" t="s">
        <v>42</v>
      </c>
      <c r="I32" s="77"/>
      <c r="J32" s="78"/>
    </row>
    <row r="33" spans="1:10" ht="7.5" customHeight="1" thickTop="1" thickBot="1" x14ac:dyDescent="0.25">
      <c r="A33" s="14"/>
      <c r="B33" s="15"/>
      <c r="C33" s="15"/>
      <c r="D33" s="16"/>
      <c r="E33" s="17"/>
      <c r="F33" s="18"/>
      <c r="G33" s="17"/>
      <c r="H33" s="17"/>
      <c r="I33" s="69"/>
      <c r="J33" s="19"/>
    </row>
    <row r="34" spans="1:10" ht="13.5" thickTop="1" x14ac:dyDescent="0.2">
      <c r="A34" s="85" t="s">
        <v>23</v>
      </c>
      <c r="B34" s="85"/>
      <c r="C34" s="85"/>
      <c r="D34" s="85"/>
      <c r="E34" s="30"/>
      <c r="F34" s="30"/>
      <c r="G34" s="86" t="s">
        <v>24</v>
      </c>
      <c r="H34" s="86"/>
      <c r="I34" s="86"/>
      <c r="J34" s="87"/>
    </row>
    <row r="35" spans="1:10" ht="15" x14ac:dyDescent="0.2">
      <c r="A35" s="20" t="s">
        <v>81</v>
      </c>
      <c r="B35" s="21"/>
      <c r="C35" s="31"/>
      <c r="D35" s="22"/>
      <c r="E35" s="32"/>
      <c r="F35" s="32"/>
      <c r="G35" s="33" t="s">
        <v>25</v>
      </c>
      <c r="H35" s="64">
        <v>4</v>
      </c>
      <c r="I35" s="33" t="s">
        <v>26</v>
      </c>
      <c r="J35" s="38">
        <f>COUNTIF(F$21:F142,"ЗМС")</f>
        <v>0</v>
      </c>
    </row>
    <row r="36" spans="1:10" ht="15" x14ac:dyDescent="0.2">
      <c r="A36" s="20" t="s">
        <v>45</v>
      </c>
      <c r="B36" s="21"/>
      <c r="C36" s="34"/>
      <c r="D36" s="22"/>
      <c r="E36" s="29"/>
      <c r="F36" s="29"/>
      <c r="G36" s="33" t="s">
        <v>27</v>
      </c>
      <c r="H36" s="23">
        <f>H37+H41</f>
        <v>11</v>
      </c>
      <c r="I36" s="33" t="s">
        <v>28</v>
      </c>
      <c r="J36" s="38">
        <f>COUNTIF(F$21:F142,"МСМК")</f>
        <v>0</v>
      </c>
    </row>
    <row r="37" spans="1:10" ht="15" x14ac:dyDescent="0.2">
      <c r="A37" s="20" t="s">
        <v>46</v>
      </c>
      <c r="B37" s="21"/>
      <c r="C37" s="35"/>
      <c r="D37" s="22"/>
      <c r="E37" s="29"/>
      <c r="F37" s="29"/>
      <c r="G37" s="33" t="s">
        <v>29</v>
      </c>
      <c r="H37" s="23">
        <f>H38+H39+H40</f>
        <v>11</v>
      </c>
      <c r="I37" s="33" t="s">
        <v>21</v>
      </c>
      <c r="J37" s="38">
        <f>COUNTIF(F$21:F32,"МС")</f>
        <v>5</v>
      </c>
    </row>
    <row r="38" spans="1:10" ht="15" x14ac:dyDescent="0.2">
      <c r="A38" s="20" t="s">
        <v>47</v>
      </c>
      <c r="B38" s="21"/>
      <c r="C38" s="35"/>
      <c r="D38" s="22"/>
      <c r="E38" s="29"/>
      <c r="F38" s="29"/>
      <c r="G38" s="33" t="s">
        <v>30</v>
      </c>
      <c r="H38" s="23">
        <f>COUNT(A10:A97)</f>
        <v>11</v>
      </c>
      <c r="I38" s="33" t="s">
        <v>22</v>
      </c>
      <c r="J38" s="38">
        <f>COUNTIF(F$20:F32,"КМС")</f>
        <v>6</v>
      </c>
    </row>
    <row r="39" spans="1:10" ht="15" x14ac:dyDescent="0.2">
      <c r="A39" s="24"/>
      <c r="B39" s="21"/>
      <c r="C39" s="35"/>
      <c r="D39" s="22"/>
      <c r="E39" s="25"/>
      <c r="F39" s="25"/>
      <c r="G39" s="33" t="s">
        <v>31</v>
      </c>
      <c r="H39" s="23">
        <f>COUNTIF(A10:A96,"НФ")</f>
        <v>0</v>
      </c>
      <c r="I39" s="33" t="s">
        <v>32</v>
      </c>
      <c r="J39" s="38">
        <f>COUNTIF(F$20:F33,"1 СР")</f>
        <v>0</v>
      </c>
    </row>
    <row r="40" spans="1:10" x14ac:dyDescent="0.2">
      <c r="A40" s="26"/>
      <c r="B40" s="4"/>
      <c r="C40" s="4"/>
      <c r="D40" s="22"/>
      <c r="E40" s="25"/>
      <c r="F40" s="25"/>
      <c r="G40" s="33" t="s">
        <v>33</v>
      </c>
      <c r="H40" s="23">
        <f>COUNTIF(A10:A96,"ДСКВ")</f>
        <v>0</v>
      </c>
      <c r="I40" s="33" t="s">
        <v>34</v>
      </c>
      <c r="J40" s="38">
        <f>COUNTIF(F$20:F34,"2 СР")</f>
        <v>0</v>
      </c>
    </row>
    <row r="41" spans="1:10" ht="15" x14ac:dyDescent="0.2">
      <c r="A41" s="27"/>
      <c r="B41" s="21"/>
      <c r="C41" s="5"/>
      <c r="D41" s="22"/>
      <c r="E41" s="29"/>
      <c r="F41" s="29"/>
      <c r="G41" s="33" t="s">
        <v>35</v>
      </c>
      <c r="H41" s="23">
        <f>COUNTIF(A10:A96,"НС")</f>
        <v>0</v>
      </c>
      <c r="I41" s="33" t="s">
        <v>36</v>
      </c>
      <c r="J41" s="38">
        <f>COUNTIF(F$20:F35,"3 СР")</f>
        <v>0</v>
      </c>
    </row>
    <row r="42" spans="1:10" ht="5.25" customHeight="1" x14ac:dyDescent="0.2">
      <c r="A42" s="27"/>
      <c r="B42" s="21"/>
      <c r="C42" s="21"/>
      <c r="D42" s="21"/>
      <c r="E42" s="21"/>
      <c r="F42" s="21"/>
      <c r="G42" s="4"/>
      <c r="H42" s="4"/>
      <c r="I42" s="28"/>
      <c r="J42" s="39"/>
    </row>
    <row r="43" spans="1:10" x14ac:dyDescent="0.2">
      <c r="A43" s="88" t="s">
        <v>37</v>
      </c>
      <c r="B43" s="89"/>
      <c r="C43" s="89"/>
      <c r="D43" s="89" t="s">
        <v>38</v>
      </c>
      <c r="E43" s="89"/>
      <c r="F43" s="89"/>
      <c r="G43" s="89" t="s">
        <v>39</v>
      </c>
      <c r="H43" s="89"/>
      <c r="I43" s="89" t="s">
        <v>40</v>
      </c>
      <c r="J43" s="90"/>
    </row>
    <row r="44" spans="1:10" x14ac:dyDescent="0.2">
      <c r="A44" s="79"/>
      <c r="B44" s="79"/>
      <c r="C44" s="79"/>
      <c r="D44" s="79"/>
      <c r="E44" s="79"/>
      <c r="F44" s="80"/>
      <c r="G44" s="80"/>
      <c r="H44" s="80"/>
      <c r="I44" s="80"/>
      <c r="J44" s="80"/>
    </row>
    <row r="45" spans="1:10" x14ac:dyDescent="0.2">
      <c r="A45" s="36"/>
      <c r="B45" s="29"/>
      <c r="C45" s="29"/>
      <c r="D45" s="29"/>
      <c r="E45" s="29"/>
      <c r="F45" s="29"/>
      <c r="G45" s="29"/>
      <c r="H45" s="29"/>
      <c r="I45" s="29"/>
      <c r="J45" s="37"/>
    </row>
    <row r="46" spans="1:10" x14ac:dyDescent="0.2">
      <c r="A46" s="36"/>
      <c r="B46" s="29"/>
      <c r="C46" s="29"/>
      <c r="D46" s="29"/>
      <c r="E46" s="29"/>
      <c r="F46" s="29"/>
      <c r="G46" s="29"/>
      <c r="H46" s="29"/>
      <c r="I46" s="29"/>
      <c r="J46" s="37"/>
    </row>
    <row r="47" spans="1:10" x14ac:dyDescent="0.2">
      <c r="A47" s="36"/>
      <c r="B47" s="29"/>
      <c r="C47" s="29"/>
      <c r="D47" s="29"/>
      <c r="E47" s="29"/>
      <c r="F47" s="29"/>
      <c r="G47" s="29"/>
      <c r="H47" s="29"/>
      <c r="I47" s="29"/>
      <c r="J47" s="37"/>
    </row>
    <row r="48" spans="1:10" x14ac:dyDescent="0.2">
      <c r="A48" s="36"/>
      <c r="B48" s="29"/>
      <c r="C48" s="29"/>
      <c r="D48" s="29"/>
      <c r="E48" s="29"/>
      <c r="F48" s="29"/>
      <c r="G48" s="29"/>
      <c r="H48" s="29"/>
      <c r="I48" s="29"/>
      <c r="J48" s="37"/>
    </row>
    <row r="49" spans="1:10" ht="13.5" thickBot="1" x14ac:dyDescent="0.25">
      <c r="A49" s="81"/>
      <c r="B49" s="82"/>
      <c r="C49" s="82"/>
      <c r="D49" s="82" t="str">
        <f>H17</f>
        <v>БОЧАНОВ В.А. (ВК, г. Омск)</v>
      </c>
      <c r="E49" s="82"/>
      <c r="F49" s="82"/>
      <c r="G49" s="82" t="str">
        <f>H18</f>
        <v>БУКОВА О.Ю. (IК, г. Пенза)</v>
      </c>
      <c r="H49" s="82"/>
      <c r="I49" s="82" t="str">
        <f>H19</f>
        <v>КОЧЕТКОВ Д.А. (ВК, г. Саранск)</v>
      </c>
      <c r="J49" s="83"/>
    </row>
    <row r="50" spans="1:10" ht="13.5" thickTop="1" x14ac:dyDescent="0.2"/>
  </sheetData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34:D34"/>
    <mergeCell ref="G34:J34"/>
    <mergeCell ref="A43:C43"/>
    <mergeCell ref="D43:F43"/>
    <mergeCell ref="G43:H43"/>
    <mergeCell ref="I43:J43"/>
    <mergeCell ref="A44:E44"/>
    <mergeCell ref="F44:J44"/>
    <mergeCell ref="A49:C49"/>
    <mergeCell ref="G49:H49"/>
    <mergeCell ref="I49:J49"/>
    <mergeCell ref="D49:F49"/>
  </mergeCells>
  <printOptions horizontalCentered="1"/>
  <pageMargins left="0.196527777777778" right="0.196527777777778" top="0.64583333333333304" bottom="0.59027777777777801" header="0.21319444444444399" footer="0.118055555555556"/>
  <pageSetup paperSize="9" scale="53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2022-06-28T15:02:27Z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