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E6DBBF61-B1AC-4A98-889E-9D5089C7A6A7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" i="2" l="1"/>
  <c r="J48" i="2"/>
  <c r="J47" i="2"/>
  <c r="H47" i="2"/>
  <c r="I58" i="2" l="1"/>
  <c r="G58" i="2"/>
  <c r="D58" i="2"/>
  <c r="H50" i="2"/>
  <c r="H49" i="2"/>
  <c r="H48" i="2"/>
  <c r="J46" i="2"/>
  <c r="J45" i="2"/>
  <c r="J44" i="2"/>
  <c r="H46" i="2" l="1"/>
  <c r="H45" i="2" s="1"/>
</calcChain>
</file>

<file path=xl/sharedStrings.xml><?xml version="1.0" encoding="utf-8"?>
<sst xmlns="http://schemas.openxmlformats.org/spreadsheetml/2006/main" count="142" uniqueCount="88">
  <si>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</si>
  <si>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</si>
  <si>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</si>
  <si>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</si>
  <si>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</si>
  <si>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</si>
  <si>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</si>
  <si>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</si>
  <si>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</si>
  <si>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</si>
  <si>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</si>
  <si>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</si>
  <si>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</si>
  <si>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</si>
  <si>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</si>
  <si>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</si>
  <si>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</si>
  <si>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</si>
  <si>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</si>
  <si>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</si>
  <si>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</si>
  <si>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</si>
  <si>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</si>
  <si>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</si>
  <si>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Республика Мордовия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</si>
  <si>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</si>
  <si>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</si>
  <si>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</si>
  <si>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</si>
  <si>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</si>
  <si>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</si>
  <si>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</si>
  <si>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</si>
  <si>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</si>
  <si>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</si>
  <si>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</si>
  <si>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</si>
  <si>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</si>
  <si>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</si>
  <si>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</si>
  <si>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</si>
  <si>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</si>
  <si>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</si>
  <si>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</si>
  <si>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</si>
  <si>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</si>
  <si>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</si>
  <si>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</si>
  <si>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>Юноши 13-14 лет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</si>
  <si>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</si>
  <si>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</si>
  <si>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</si>
  <si>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</si>
  <si>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</si>
  <si>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</si>
  <si>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Гатилин Александр</t>
  </si>
  <si>
    <t>Шерганов Данила</t>
  </si>
  <si>
    <t>Козинка Роман</t>
  </si>
  <si>
    <t>Есин Николай</t>
  </si>
  <si>
    <t>Подрядчиков Александр</t>
  </si>
  <si>
    <t>Кондратьев Михаил</t>
  </si>
  <si>
    <t>ГБУ МО "СШОР по велоспорту"</t>
  </si>
  <si>
    <t>Журавлев Артем</t>
  </si>
  <si>
    <t>Журавлев Михаил</t>
  </si>
  <si>
    <t>Караваев Владимир</t>
  </si>
  <si>
    <t>Табачков Всеволод</t>
  </si>
  <si>
    <t>Шестаков Артем</t>
  </si>
  <si>
    <t>Семенов Артем</t>
  </si>
  <si>
    <t>Кшняйкин Андрей</t>
  </si>
  <si>
    <t>Ратников Матвей</t>
  </si>
  <si>
    <t>Коровай Тимофей</t>
  </si>
  <si>
    <t>Шапошников Владислав</t>
  </si>
  <si>
    <t>Морозов Илья</t>
  </si>
  <si>
    <t>Климов Николай</t>
  </si>
  <si>
    <t>Коробов Иван</t>
  </si>
  <si>
    <t>Московская область</t>
  </si>
  <si>
    <t>Температура: +24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</si>
  <si>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</si>
  <si>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</si>
  <si>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</si>
  <si>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</si>
  <si>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</si>
  <si>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1 сп.юн.р.</t>
  </si>
  <si>
    <t>290/290</t>
  </si>
  <si>
    <t xml:space="preserve"> ДАТА ПРОВЕДЕНИЯ: 05 марта 2022 года </t>
  </si>
  <si>
    <r>
      <t xml:space="preserve">НАЧАЛО ГОНКИ: </t>
    </r>
    <r>
      <rPr>
        <sz val="11"/>
        <rFont val="Calibri"/>
        <family val="2"/>
        <charset val="204"/>
      </rPr>
      <t>11ч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</si>
  <si>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30м</t>
    </r>
  </si>
  <si>
    <t>Тундайкин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</si>
</sst>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97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3" xfId="13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5" fillId="0" borderId="17" xfId="2" applyFont="1" applyBorder="1" applyAlignment="1">
      <alignment horizontal="center" vertical="center"/>
    </xf>
    <xf numFmtId="0" fontId="10" fillId="0" borderId="30" xfId="2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4" fillId="0" borderId="32" xfId="2" applyFont="1" applyBorder="1" applyAlignment="1">
      <alignment horizontal="left" vertical="center"/>
    </xf>
    <xf numFmtId="49" fontId="5" fillId="0" borderId="33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center" vertical="center"/>
    </xf>
    <xf numFmtId="0" fontId="16" fillId="0" borderId="23" xfId="2" applyFont="1" applyBorder="1" applyAlignment="1">
      <alignment vertical="center"/>
    </xf>
    <xf numFmtId="0" fontId="5" fillId="0" borderId="23" xfId="2" applyFont="1" applyBorder="1" applyAlignment="1">
      <alignment horizontal="lef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4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МУЖЧИНЫ_1" xfId="13" xr:uid="{00000000-0005-0000-0000-00000C000000}"/>
    <cellStyle name="Обычный_Стартовый протокол Смирнов_20101106_Results" xfId="12" xr:uid="{00000000-0005-0000-0000-00000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404812</xdr:colOff>
      <xdr:row>0</xdr:row>
      <xdr:rowOff>91050</xdr:rowOff>
    </xdr:from>
    <xdr:to>
      <xdr:col>9</xdr:col>
      <xdr:colOff>1350169</xdr:colOff>
      <xdr:row>3</xdr:row>
      <xdr:rowOff>35719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513218" y="91050"/>
          <a:ext cx="945357" cy="801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MH59"/>
  <sheetViews>
    <sheetView tabSelected="1" view="pageBreakPreview" topLeftCell="A31" zoomScaleNormal="100" zoomScaleSheetLayoutView="100" zoomScalePageLayoutView="95" workbookViewId="0">
      <selection activeCell="D35" sqref="D35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0.140625" style="1" customWidth="1"/>
    <col min="9" max="9" width="30.7109375" style="1" customWidth="1"/>
    <col min="10" max="10" width="22.85546875" style="1" customWidth="1"/>
    <col min="11" max="1022" width="9.140625" style="1"/>
  </cols>
  <sheetData>
    <row r="1" spans="1:10" ht="22.5" customHeight="1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2.5" customHeight="1" x14ac:dyDescent="0.2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2.5" customHeight="1" x14ac:dyDescent="0.2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2.5" customHeight="1" x14ac:dyDescent="0.2">
      <c r="A4" s="96" t="s">
        <v>46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1" customHeight="1" x14ac:dyDescent="0.2">
      <c r="A5" s="96" t="s">
        <v>47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s="3" customFormat="1" ht="28.5" x14ac:dyDescent="0.2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s="3" customFormat="1" ht="18" customHeight="1" x14ac:dyDescent="0.2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s="3" customFormat="1" ht="6" customHeight="1" thickBo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18" customHeight="1" thickTop="1" x14ac:dyDescent="0.2">
      <c r="A9" s="95" t="s">
        <v>4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18" customHeight="1" x14ac:dyDescent="0.2">
      <c r="A10" s="85" t="s">
        <v>81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9.5" customHeight="1" x14ac:dyDescent="0.2">
      <c r="A11" s="85" t="s">
        <v>48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7.5" customHeight="1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5.75" x14ac:dyDescent="0.2">
      <c r="A13" s="87" t="s">
        <v>49</v>
      </c>
      <c r="B13" s="87"/>
      <c r="C13" s="87"/>
      <c r="D13" s="87"/>
      <c r="E13" s="4"/>
      <c r="F13" s="4"/>
      <c r="G13" s="41"/>
      <c r="H13" s="5" t="s">
        <v>85</v>
      </c>
      <c r="I13" s="4"/>
      <c r="J13" s="6" t="s">
        <v>80</v>
      </c>
    </row>
    <row r="14" spans="1:10" ht="15.75" x14ac:dyDescent="0.2">
      <c r="A14" s="88" t="s">
        <v>84</v>
      </c>
      <c r="B14" s="88"/>
      <c r="C14" s="88"/>
      <c r="D14" s="88"/>
      <c r="E14" s="7"/>
      <c r="F14" s="7"/>
      <c r="G14" s="41"/>
      <c r="H14" s="8" t="s">
        <v>86</v>
      </c>
      <c r="I14" s="7"/>
      <c r="J14" s="9" t="s">
        <v>50</v>
      </c>
    </row>
    <row r="15" spans="1:10" ht="15" x14ac:dyDescent="0.2">
      <c r="A15" s="89" t="s">
        <v>5</v>
      </c>
      <c r="B15" s="89"/>
      <c r="C15" s="89"/>
      <c r="D15" s="89"/>
      <c r="E15" s="89"/>
      <c r="F15" s="89"/>
      <c r="G15" s="89"/>
      <c r="H15" s="89"/>
      <c r="I15" s="90" t="s">
        <v>6</v>
      </c>
      <c r="J15" s="91"/>
    </row>
    <row r="16" spans="1:10" ht="15" x14ac:dyDescent="0.2">
      <c r="A16" s="10" t="s">
        <v>7</v>
      </c>
      <c r="B16" s="11"/>
      <c r="C16" s="11"/>
      <c r="D16" s="12"/>
      <c r="E16" s="13"/>
      <c r="F16" s="12"/>
      <c r="G16" s="14"/>
      <c r="H16" s="56"/>
      <c r="I16" s="78" t="s">
        <v>54</v>
      </c>
      <c r="J16" s="78"/>
    </row>
    <row r="17" spans="1:10" ht="15" x14ac:dyDescent="0.2">
      <c r="A17" s="10" t="s">
        <v>8</v>
      </c>
      <c r="B17" s="11"/>
      <c r="C17" s="11"/>
      <c r="D17" s="14"/>
      <c r="E17" s="13"/>
      <c r="F17" s="12"/>
      <c r="G17" s="15"/>
      <c r="H17" s="60" t="s">
        <v>51</v>
      </c>
      <c r="I17" s="16" t="s">
        <v>9</v>
      </c>
      <c r="J17" s="17">
        <v>5</v>
      </c>
    </row>
    <row r="18" spans="1:10" ht="15" x14ac:dyDescent="0.2">
      <c r="A18" s="18" t="s">
        <v>10</v>
      </c>
      <c r="B18" s="11"/>
      <c r="C18" s="11"/>
      <c r="D18" s="14"/>
      <c r="E18" s="13"/>
      <c r="F18" s="12"/>
      <c r="G18" s="15"/>
      <c r="H18" s="60" t="s">
        <v>52</v>
      </c>
      <c r="I18" s="16" t="s">
        <v>11</v>
      </c>
      <c r="J18" s="17">
        <v>1</v>
      </c>
    </row>
    <row r="19" spans="1:10" ht="15.75" thickBot="1" x14ac:dyDescent="0.25">
      <c r="A19" s="66" t="s">
        <v>12</v>
      </c>
      <c r="B19" s="65"/>
      <c r="C19" s="65"/>
      <c r="D19" s="20"/>
      <c r="E19" s="20"/>
      <c r="F19" s="20"/>
      <c r="G19" s="20"/>
      <c r="H19" s="67" t="s">
        <v>53</v>
      </c>
      <c r="I19" s="68" t="s">
        <v>44</v>
      </c>
      <c r="J19" s="69" t="s">
        <v>83</v>
      </c>
    </row>
    <row r="20" spans="1:10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</row>
    <row r="21" spans="1:10" s="28" customFormat="1" ht="42.75" customHeight="1" thickTop="1" x14ac:dyDescent="0.2">
      <c r="A21" s="24" t="s">
        <v>13</v>
      </c>
      <c r="B21" s="25" t="s">
        <v>14</v>
      </c>
      <c r="C21" s="25" t="s">
        <v>15</v>
      </c>
      <c r="D21" s="25" t="s">
        <v>16</v>
      </c>
      <c r="E21" s="25" t="s">
        <v>17</v>
      </c>
      <c r="F21" s="25" t="s">
        <v>18</v>
      </c>
      <c r="G21" s="25" t="s">
        <v>19</v>
      </c>
      <c r="H21" s="25" t="s">
        <v>20</v>
      </c>
      <c r="I21" s="26" t="s">
        <v>21</v>
      </c>
      <c r="J21" s="27" t="s">
        <v>22</v>
      </c>
    </row>
    <row r="22" spans="1:10" s="29" customFormat="1" ht="27" customHeight="1" x14ac:dyDescent="0.2">
      <c r="A22" s="46">
        <v>1</v>
      </c>
      <c r="B22" s="47">
        <v>50</v>
      </c>
      <c r="C22" s="47">
        <v>10091231514</v>
      </c>
      <c r="D22" s="48" t="s">
        <v>56</v>
      </c>
      <c r="E22" s="57">
        <v>2008</v>
      </c>
      <c r="F22" s="47" t="s">
        <v>25</v>
      </c>
      <c r="G22" s="47" t="s">
        <v>24</v>
      </c>
      <c r="H22" s="49" t="s">
        <v>47</v>
      </c>
      <c r="I22" s="50"/>
      <c r="J22" s="62"/>
    </row>
    <row r="23" spans="1:10" s="29" customFormat="1" ht="27" customHeight="1" x14ac:dyDescent="0.2">
      <c r="A23" s="46">
        <v>2</v>
      </c>
      <c r="B23" s="47">
        <v>41</v>
      </c>
      <c r="C23" s="47">
        <v>10090868974</v>
      </c>
      <c r="D23" s="48" t="s">
        <v>59</v>
      </c>
      <c r="E23" s="57">
        <v>2008</v>
      </c>
      <c r="F23" s="47" t="s">
        <v>25</v>
      </c>
      <c r="G23" s="47" t="s">
        <v>24</v>
      </c>
      <c r="H23" s="49" t="s">
        <v>47</v>
      </c>
      <c r="I23" s="50"/>
      <c r="J23" s="63"/>
    </row>
    <row r="24" spans="1:10" s="29" customFormat="1" ht="27" customHeight="1" x14ac:dyDescent="0.2">
      <c r="A24" s="46">
        <v>3</v>
      </c>
      <c r="B24" s="47">
        <v>67</v>
      </c>
      <c r="C24" s="47">
        <v>10076198736</v>
      </c>
      <c r="D24" s="48" t="s">
        <v>55</v>
      </c>
      <c r="E24" s="57">
        <v>2009</v>
      </c>
      <c r="F24" s="47" t="s">
        <v>39</v>
      </c>
      <c r="G24" s="47" t="s">
        <v>24</v>
      </c>
      <c r="H24" s="49" t="s">
        <v>47</v>
      </c>
      <c r="I24" s="50"/>
      <c r="J24" s="63"/>
    </row>
    <row r="25" spans="1:10" s="29" customFormat="1" ht="27" customHeight="1" x14ac:dyDescent="0.2">
      <c r="A25" s="46">
        <v>4</v>
      </c>
      <c r="B25" s="47">
        <v>58</v>
      </c>
      <c r="C25" s="47">
        <v>10090414387</v>
      </c>
      <c r="D25" s="48" t="s">
        <v>64</v>
      </c>
      <c r="E25" s="57">
        <v>2008</v>
      </c>
      <c r="F25" s="47" t="s">
        <v>39</v>
      </c>
      <c r="G25" s="47" t="s">
        <v>24</v>
      </c>
      <c r="H25" s="49" t="s">
        <v>47</v>
      </c>
      <c r="I25" s="50"/>
      <c r="J25" s="63"/>
    </row>
    <row r="26" spans="1:10" s="29" customFormat="1" ht="27" customHeight="1" x14ac:dyDescent="0.2">
      <c r="A26" s="46">
        <v>5</v>
      </c>
      <c r="B26" s="47">
        <v>123</v>
      </c>
      <c r="C26" s="47">
        <v>10076198534</v>
      </c>
      <c r="D26" s="48" t="s">
        <v>62</v>
      </c>
      <c r="E26" s="57">
        <v>2009</v>
      </c>
      <c r="F26" s="47" t="s">
        <v>39</v>
      </c>
      <c r="G26" s="47" t="s">
        <v>24</v>
      </c>
      <c r="H26" s="49" t="s">
        <v>47</v>
      </c>
      <c r="I26" s="50"/>
      <c r="J26" s="63"/>
    </row>
    <row r="27" spans="1:10" s="29" customFormat="1" ht="27" customHeight="1" x14ac:dyDescent="0.2">
      <c r="A27" s="46">
        <v>6</v>
      </c>
      <c r="B27" s="47">
        <v>81</v>
      </c>
      <c r="C27" s="47">
        <v>10090064480</v>
      </c>
      <c r="D27" s="48" t="s">
        <v>63</v>
      </c>
      <c r="E27" s="57">
        <v>2009</v>
      </c>
      <c r="F27" s="47" t="s">
        <v>39</v>
      </c>
      <c r="G27" s="47" t="s">
        <v>24</v>
      </c>
      <c r="H27" s="49" t="s">
        <v>47</v>
      </c>
      <c r="I27" s="50"/>
      <c r="J27" s="63"/>
    </row>
    <row r="28" spans="1:10" s="29" customFormat="1" ht="27" customHeight="1" x14ac:dyDescent="0.2">
      <c r="A28" s="46">
        <v>7</v>
      </c>
      <c r="B28" s="47">
        <v>239</v>
      </c>
      <c r="C28" s="47">
        <v>10115647222</v>
      </c>
      <c r="D28" s="48" t="s">
        <v>60</v>
      </c>
      <c r="E28" s="57">
        <v>2008</v>
      </c>
      <c r="F28" s="47" t="s">
        <v>37</v>
      </c>
      <c r="G28" s="47" t="s">
        <v>75</v>
      </c>
      <c r="H28" s="49" t="s">
        <v>61</v>
      </c>
      <c r="I28" s="50"/>
      <c r="J28" s="63"/>
    </row>
    <row r="29" spans="1:10" s="29" customFormat="1" ht="27" customHeight="1" x14ac:dyDescent="0.2">
      <c r="A29" s="46">
        <v>8</v>
      </c>
      <c r="B29" s="47">
        <v>85</v>
      </c>
      <c r="C29" s="47">
        <v>10090065086</v>
      </c>
      <c r="D29" s="48" t="s">
        <v>58</v>
      </c>
      <c r="E29" s="57">
        <v>2009</v>
      </c>
      <c r="F29" s="47" t="s">
        <v>39</v>
      </c>
      <c r="G29" s="49" t="s">
        <v>24</v>
      </c>
      <c r="H29" s="49" t="s">
        <v>47</v>
      </c>
      <c r="I29" s="50"/>
      <c r="J29" s="63"/>
    </row>
    <row r="30" spans="1:10" s="29" customFormat="1" ht="27" customHeight="1" x14ac:dyDescent="0.2">
      <c r="A30" s="46">
        <v>9</v>
      </c>
      <c r="B30" s="47">
        <v>60</v>
      </c>
      <c r="C30" s="47">
        <v>10093067339</v>
      </c>
      <c r="D30" s="48" t="s">
        <v>57</v>
      </c>
      <c r="E30" s="57">
        <v>2008</v>
      </c>
      <c r="F30" s="47" t="s">
        <v>25</v>
      </c>
      <c r="G30" s="47" t="s">
        <v>24</v>
      </c>
      <c r="H30" s="49" t="s">
        <v>47</v>
      </c>
      <c r="I30" s="50"/>
      <c r="J30" s="63"/>
    </row>
    <row r="31" spans="1:10" s="29" customFormat="1" ht="27" customHeight="1" x14ac:dyDescent="0.2">
      <c r="A31" s="46">
        <v>10</v>
      </c>
      <c r="B31" s="47">
        <v>57</v>
      </c>
      <c r="C31" s="47">
        <v>10118497709</v>
      </c>
      <c r="D31" s="48" t="s">
        <v>74</v>
      </c>
      <c r="E31" s="57">
        <v>2008</v>
      </c>
      <c r="F31" s="47" t="s">
        <v>39</v>
      </c>
      <c r="G31" s="47" t="s">
        <v>24</v>
      </c>
      <c r="H31" s="49" t="s">
        <v>47</v>
      </c>
      <c r="I31" s="50"/>
      <c r="J31" s="63"/>
    </row>
    <row r="32" spans="1:10" s="29" customFormat="1" ht="27" customHeight="1" x14ac:dyDescent="0.2">
      <c r="A32" s="46">
        <v>11</v>
      </c>
      <c r="B32" s="47">
        <v>75</v>
      </c>
      <c r="C32" s="47">
        <v>10090437528</v>
      </c>
      <c r="D32" s="48" t="s">
        <v>65</v>
      </c>
      <c r="E32" s="57">
        <v>2008</v>
      </c>
      <c r="F32" s="47" t="s">
        <v>82</v>
      </c>
      <c r="G32" s="47" t="s">
        <v>24</v>
      </c>
      <c r="H32" s="49" t="s">
        <v>47</v>
      </c>
      <c r="I32" s="50"/>
      <c r="J32" s="63"/>
    </row>
    <row r="33" spans="1:10" s="29" customFormat="1" ht="27" customHeight="1" x14ac:dyDescent="0.2">
      <c r="A33" s="46">
        <v>12</v>
      </c>
      <c r="B33" s="47">
        <v>54</v>
      </c>
      <c r="C33" s="47">
        <v>10090410246</v>
      </c>
      <c r="D33" s="48" t="s">
        <v>67</v>
      </c>
      <c r="E33" s="57">
        <v>2008</v>
      </c>
      <c r="F33" s="47" t="s">
        <v>39</v>
      </c>
      <c r="G33" s="47" t="s">
        <v>24</v>
      </c>
      <c r="H33" s="49" t="s">
        <v>47</v>
      </c>
      <c r="I33" s="50"/>
      <c r="J33" s="63"/>
    </row>
    <row r="34" spans="1:10" s="29" customFormat="1" ht="27" customHeight="1" x14ac:dyDescent="0.2">
      <c r="A34" s="46">
        <v>13</v>
      </c>
      <c r="B34" s="47">
        <v>80</v>
      </c>
      <c r="C34" s="47"/>
      <c r="D34" s="48" t="s">
        <v>69</v>
      </c>
      <c r="E34" s="57">
        <v>2009</v>
      </c>
      <c r="F34" s="47" t="s">
        <v>82</v>
      </c>
      <c r="G34" s="47" t="s">
        <v>24</v>
      </c>
      <c r="H34" s="49" t="s">
        <v>47</v>
      </c>
      <c r="I34" s="50"/>
      <c r="J34" s="63"/>
    </row>
    <row r="35" spans="1:10" s="29" customFormat="1" ht="27" customHeight="1" x14ac:dyDescent="0.2">
      <c r="A35" s="46">
        <v>14</v>
      </c>
      <c r="B35" s="47">
        <v>57</v>
      </c>
      <c r="C35" s="47">
        <v>10092780379</v>
      </c>
      <c r="D35" s="48" t="s">
        <v>71</v>
      </c>
      <c r="E35" s="57">
        <v>2008</v>
      </c>
      <c r="F35" s="47"/>
      <c r="G35" s="47" t="s">
        <v>24</v>
      </c>
      <c r="H35" s="49" t="s">
        <v>47</v>
      </c>
      <c r="I35" s="50"/>
      <c r="J35" s="63"/>
    </row>
    <row r="36" spans="1:10" s="29" customFormat="1" ht="27" customHeight="1" x14ac:dyDescent="0.2">
      <c r="A36" s="46">
        <v>15</v>
      </c>
      <c r="B36" s="47">
        <v>39</v>
      </c>
      <c r="C36" s="47"/>
      <c r="D36" s="48" t="s">
        <v>72</v>
      </c>
      <c r="E36" s="57">
        <v>2009</v>
      </c>
      <c r="F36" s="47" t="s">
        <v>82</v>
      </c>
      <c r="G36" s="47" t="s">
        <v>24</v>
      </c>
      <c r="H36" s="49" t="s">
        <v>47</v>
      </c>
      <c r="I36" s="50"/>
      <c r="J36" s="63"/>
    </row>
    <row r="37" spans="1:10" s="29" customFormat="1" ht="27" customHeight="1" x14ac:dyDescent="0.2">
      <c r="A37" s="46">
        <v>16</v>
      </c>
      <c r="B37" s="47">
        <v>158</v>
      </c>
      <c r="C37" s="47"/>
      <c r="D37" s="48" t="s">
        <v>73</v>
      </c>
      <c r="E37" s="57">
        <v>2009</v>
      </c>
      <c r="F37" s="47" t="s">
        <v>39</v>
      </c>
      <c r="G37" s="47" t="s">
        <v>24</v>
      </c>
      <c r="H37" s="49" t="s">
        <v>47</v>
      </c>
      <c r="I37" s="50"/>
      <c r="J37" s="63"/>
    </row>
    <row r="38" spans="1:10" s="29" customFormat="1" ht="27" customHeight="1" x14ac:dyDescent="0.2">
      <c r="A38" s="46">
        <v>17</v>
      </c>
      <c r="B38" s="47">
        <v>69</v>
      </c>
      <c r="C38" s="47"/>
      <c r="D38" s="48" t="s">
        <v>70</v>
      </c>
      <c r="E38" s="57">
        <v>2009</v>
      </c>
      <c r="F38" s="47" t="s">
        <v>39</v>
      </c>
      <c r="G38" s="47" t="s">
        <v>24</v>
      </c>
      <c r="H38" s="49" t="s">
        <v>47</v>
      </c>
      <c r="I38" s="50"/>
      <c r="J38" s="63"/>
    </row>
    <row r="39" spans="1:10" s="29" customFormat="1" ht="27" customHeight="1" x14ac:dyDescent="0.2">
      <c r="A39" s="46">
        <v>18</v>
      </c>
      <c r="B39" s="70">
        <v>260</v>
      </c>
      <c r="C39" s="71"/>
      <c r="D39" s="72" t="s">
        <v>87</v>
      </c>
      <c r="E39" s="70">
        <v>2008</v>
      </c>
      <c r="F39" s="71"/>
      <c r="G39" s="47" t="s">
        <v>24</v>
      </c>
      <c r="H39" s="49" t="s">
        <v>47</v>
      </c>
      <c r="I39" s="50"/>
      <c r="J39" s="63"/>
    </row>
    <row r="40" spans="1:10" s="29" customFormat="1" ht="27" customHeight="1" x14ac:dyDescent="0.2">
      <c r="A40" s="46">
        <v>19</v>
      </c>
      <c r="B40" s="47">
        <v>37</v>
      </c>
      <c r="C40" s="47">
        <v>10118497305</v>
      </c>
      <c r="D40" s="48" t="s">
        <v>68</v>
      </c>
      <c r="E40" s="57">
        <v>2008</v>
      </c>
      <c r="F40" s="47" t="s">
        <v>82</v>
      </c>
      <c r="G40" s="47" t="s">
        <v>24</v>
      </c>
      <c r="H40" s="49" t="s">
        <v>47</v>
      </c>
      <c r="I40" s="50"/>
      <c r="J40" s="63"/>
    </row>
    <row r="41" spans="1:10" s="29" customFormat="1" ht="27" customHeight="1" x14ac:dyDescent="0.2">
      <c r="A41" s="46">
        <v>20</v>
      </c>
      <c r="B41" s="47">
        <v>65</v>
      </c>
      <c r="C41" s="47">
        <v>10091230605</v>
      </c>
      <c r="D41" s="48" t="s">
        <v>66</v>
      </c>
      <c r="E41" s="57">
        <v>2008</v>
      </c>
      <c r="F41" s="47" t="s">
        <v>39</v>
      </c>
      <c r="G41" s="47" t="s">
        <v>24</v>
      </c>
      <c r="H41" s="49" t="s">
        <v>47</v>
      </c>
      <c r="I41" s="50"/>
      <c r="J41" s="63"/>
    </row>
    <row r="42" spans="1:10" ht="7.5" customHeight="1" thickBot="1" x14ac:dyDescent="0.25">
      <c r="A42" s="30"/>
      <c r="B42" s="31"/>
      <c r="C42" s="31"/>
      <c r="D42" s="32"/>
      <c r="E42" s="33"/>
      <c r="F42" s="34"/>
      <c r="G42" s="33"/>
      <c r="H42" s="33"/>
      <c r="I42" s="35"/>
      <c r="J42" s="35"/>
    </row>
    <row r="43" spans="1:10" ht="13.5" thickTop="1" x14ac:dyDescent="0.2">
      <c r="A43" s="79" t="s">
        <v>26</v>
      </c>
      <c r="B43" s="79"/>
      <c r="C43" s="79"/>
      <c r="D43" s="79"/>
      <c r="E43" s="51"/>
      <c r="F43" s="51"/>
      <c r="G43" s="80" t="s">
        <v>27</v>
      </c>
      <c r="H43" s="80"/>
      <c r="I43" s="80"/>
      <c r="J43" s="81"/>
    </row>
    <row r="44" spans="1:10" ht="15" x14ac:dyDescent="0.2">
      <c r="A44" s="36" t="s">
        <v>76</v>
      </c>
      <c r="B44" s="37"/>
      <c r="C44" s="52"/>
      <c r="D44" s="38"/>
      <c r="E44" s="53"/>
      <c r="F44" s="53"/>
      <c r="G44" s="54" t="s">
        <v>28</v>
      </c>
      <c r="H44" s="38">
        <v>2</v>
      </c>
      <c r="I44" s="54" t="s">
        <v>29</v>
      </c>
      <c r="J44" s="61">
        <f>COUNTIF(F$21:F151,"ЗМС")</f>
        <v>0</v>
      </c>
    </row>
    <row r="45" spans="1:10" ht="15" x14ac:dyDescent="0.2">
      <c r="A45" s="36" t="s">
        <v>77</v>
      </c>
      <c r="B45" s="37"/>
      <c r="C45" s="55"/>
      <c r="D45" s="38"/>
      <c r="E45" s="45"/>
      <c r="F45" s="45"/>
      <c r="G45" s="54" t="s">
        <v>30</v>
      </c>
      <c r="H45" s="39">
        <f>H46+H50</f>
        <v>20</v>
      </c>
      <c r="I45" s="54" t="s">
        <v>31</v>
      </c>
      <c r="J45" s="61">
        <f>COUNTIF(F$21:F151,"МСМК")</f>
        <v>0</v>
      </c>
    </row>
    <row r="46" spans="1:10" ht="15" x14ac:dyDescent="0.2">
      <c r="A46" s="36" t="s">
        <v>78</v>
      </c>
      <c r="B46" s="37"/>
      <c r="C46" s="56"/>
      <c r="D46" s="38"/>
      <c r="E46" s="45"/>
      <c r="F46" s="45"/>
      <c r="G46" s="54" t="s">
        <v>32</v>
      </c>
      <c r="H46" s="39">
        <f>H47+H48+H49</f>
        <v>20</v>
      </c>
      <c r="I46" s="54" t="s">
        <v>23</v>
      </c>
      <c r="J46" s="61">
        <f>COUNTIF(F$21:F41,"МС")</f>
        <v>0</v>
      </c>
    </row>
    <row r="47" spans="1:10" ht="15" x14ac:dyDescent="0.2">
      <c r="A47" s="36" t="s">
        <v>79</v>
      </c>
      <c r="B47" s="37"/>
      <c r="C47" s="56"/>
      <c r="D47" s="38"/>
      <c r="E47" s="45"/>
      <c r="F47" s="45"/>
      <c r="G47" s="54" t="s">
        <v>33</v>
      </c>
      <c r="H47" s="39">
        <f>COUNT(A10:A106)</f>
        <v>20</v>
      </c>
      <c r="I47" s="54" t="s">
        <v>25</v>
      </c>
      <c r="J47" s="61">
        <f>COUNTIF(F$20:F41,"КМС")</f>
        <v>3</v>
      </c>
    </row>
    <row r="48" spans="1:10" ht="15" x14ac:dyDescent="0.2">
      <c r="A48" s="40"/>
      <c r="B48" s="37"/>
      <c r="C48" s="56"/>
      <c r="D48" s="38"/>
      <c r="E48" s="41"/>
      <c r="F48" s="41"/>
      <c r="G48" s="54" t="s">
        <v>34</v>
      </c>
      <c r="H48" s="39">
        <f>COUNTIF(A10:A105,"НФ")</f>
        <v>0</v>
      </c>
      <c r="I48" s="54" t="s">
        <v>35</v>
      </c>
      <c r="J48" s="61">
        <f>COUNTIF(F$28:F152,"1 СР")</f>
        <v>0</v>
      </c>
    </row>
    <row r="49" spans="1:10" x14ac:dyDescent="0.2">
      <c r="A49" s="42"/>
      <c r="B49" s="15"/>
      <c r="C49" s="15"/>
      <c r="D49" s="38"/>
      <c r="E49" s="41"/>
      <c r="F49" s="41"/>
      <c r="G49" s="54" t="s">
        <v>36</v>
      </c>
      <c r="H49" s="39">
        <f>COUNTIF(A10:A105,"ДСКВ")</f>
        <v>0</v>
      </c>
      <c r="I49" s="54" t="s">
        <v>37</v>
      </c>
      <c r="J49" s="61">
        <f>COUNTIF(F$28:F153,"2 СР")</f>
        <v>1</v>
      </c>
    </row>
    <row r="50" spans="1:10" ht="15" x14ac:dyDescent="0.2">
      <c r="A50" s="43"/>
      <c r="B50" s="37"/>
      <c r="C50" s="19"/>
      <c r="D50" s="38"/>
      <c r="E50" s="45"/>
      <c r="F50" s="45"/>
      <c r="G50" s="54" t="s">
        <v>38</v>
      </c>
      <c r="H50" s="39">
        <f>COUNTIF(A10:A105,"НС")</f>
        <v>0</v>
      </c>
      <c r="I50" s="54" t="s">
        <v>39</v>
      </c>
      <c r="J50" s="61">
        <v>10</v>
      </c>
    </row>
    <row r="51" spans="1:10" ht="5.25" customHeight="1" x14ac:dyDescent="0.2">
      <c r="A51" s="43"/>
      <c r="B51" s="37"/>
      <c r="C51" s="37"/>
      <c r="D51" s="37"/>
      <c r="E51" s="37"/>
      <c r="F51" s="37"/>
      <c r="G51" s="15"/>
      <c r="H51" s="15"/>
      <c r="I51" s="44"/>
      <c r="J51" s="64"/>
    </row>
    <row r="52" spans="1:10" x14ac:dyDescent="0.2">
      <c r="A52" s="82" t="s">
        <v>40</v>
      </c>
      <c r="B52" s="83"/>
      <c r="C52" s="83"/>
      <c r="D52" s="83" t="s">
        <v>41</v>
      </c>
      <c r="E52" s="83"/>
      <c r="F52" s="83"/>
      <c r="G52" s="83" t="s">
        <v>42</v>
      </c>
      <c r="H52" s="83"/>
      <c r="I52" s="83" t="s">
        <v>43</v>
      </c>
      <c r="J52" s="84"/>
    </row>
    <row r="53" spans="1:10" x14ac:dyDescent="0.2">
      <c r="A53" s="73"/>
      <c r="B53" s="73"/>
      <c r="C53" s="73"/>
      <c r="D53" s="73"/>
      <c r="E53" s="73"/>
      <c r="F53" s="74"/>
      <c r="G53" s="74"/>
      <c r="H53" s="74"/>
      <c r="I53" s="74"/>
      <c r="J53" s="74"/>
    </row>
    <row r="54" spans="1:10" x14ac:dyDescent="0.2">
      <c r="A54" s="58"/>
      <c r="B54" s="45"/>
      <c r="C54" s="45"/>
      <c r="D54" s="45"/>
      <c r="E54" s="45"/>
      <c r="F54" s="45"/>
      <c r="G54" s="45"/>
      <c r="H54" s="45"/>
      <c r="I54" s="45"/>
      <c r="J54" s="59"/>
    </row>
    <row r="55" spans="1:10" x14ac:dyDescent="0.2">
      <c r="A55" s="58"/>
      <c r="B55" s="45"/>
      <c r="C55" s="45"/>
      <c r="D55" s="45"/>
      <c r="E55" s="45"/>
      <c r="F55" s="45"/>
      <c r="G55" s="45"/>
      <c r="H55" s="45"/>
      <c r="I55" s="45"/>
      <c r="J55" s="59"/>
    </row>
    <row r="56" spans="1:10" x14ac:dyDescent="0.2">
      <c r="A56" s="58"/>
      <c r="B56" s="45"/>
      <c r="C56" s="45"/>
      <c r="D56" s="45"/>
      <c r="E56" s="45"/>
      <c r="F56" s="45"/>
      <c r="G56" s="45"/>
      <c r="H56" s="45"/>
      <c r="I56" s="45"/>
      <c r="J56" s="59"/>
    </row>
    <row r="57" spans="1:10" x14ac:dyDescent="0.2">
      <c r="A57" s="58"/>
      <c r="B57" s="45"/>
      <c r="C57" s="45"/>
      <c r="D57" s="45"/>
      <c r="E57" s="45"/>
      <c r="F57" s="45"/>
      <c r="G57" s="45"/>
      <c r="H57" s="45"/>
      <c r="I57" s="45"/>
      <c r="J57" s="59"/>
    </row>
    <row r="58" spans="1:10" ht="13.5" thickBot="1" x14ac:dyDescent="0.25">
      <c r="A58" s="75"/>
      <c r="B58" s="76"/>
      <c r="C58" s="76"/>
      <c r="D58" s="76" t="str">
        <f>H17</f>
        <v>БОЯРОВ В.В. (ВК, г. Саранск)</v>
      </c>
      <c r="E58" s="76"/>
      <c r="F58" s="76"/>
      <c r="G58" s="76" t="str">
        <f>H18</f>
        <v>МЯГКОВА Е.А. (IК, г. Саранск)</v>
      </c>
      <c r="H58" s="76"/>
      <c r="I58" s="76" t="str">
        <f>H19</f>
        <v>КОЧЕТКОВ Д.А. (ВК, г. Саранск)</v>
      </c>
      <c r="J58" s="77"/>
    </row>
    <row r="59" spans="1:10" ht="13.5" thickTop="1" x14ac:dyDescent="0.2"/>
  </sheetData>
  <mergeCells count="29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D13"/>
    <mergeCell ref="A14:D14"/>
    <mergeCell ref="A15:H15"/>
    <mergeCell ref="I15:J15"/>
    <mergeCell ref="I16:J16"/>
    <mergeCell ref="A43:D43"/>
    <mergeCell ref="G43:J43"/>
    <mergeCell ref="A52:C52"/>
    <mergeCell ref="D52:F52"/>
    <mergeCell ref="G52:H52"/>
    <mergeCell ref="I52:J52"/>
    <mergeCell ref="A53:E53"/>
    <mergeCell ref="F53:J53"/>
    <mergeCell ref="A58:C58"/>
    <mergeCell ref="G58:H58"/>
    <mergeCell ref="I58:J58"/>
    <mergeCell ref="D58:F58"/>
  </mergeCells>
  <printOptions horizontalCentered="1"/>
  <pageMargins left="0.196527777777778" right="0.196527777777778" top="0.64583333333333304" bottom="0.59027777777777801" header="0.21319444444444399" footer="0.118055555555556"/>
  <pageSetup paperSize="9" scale="58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Раиса Оганесян</cp:lastModifiedBy>
  <cp:revision>1</cp:revision>
  <cp:lastPrinted>2021-12-27T09:18:49Z</cp:lastPrinted>
  <dcterms:created xsi:type="dcterms:W3CDTF">1996-10-08T23:32:33Z</dcterms:created>
  <dcterms:modified xsi:type="dcterms:W3CDTF">2022-03-15T16:01:58Z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