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usta\OneDrive\Рабочий стол\"/>
    </mc:Choice>
  </mc:AlternateContent>
  <bookViews>
    <workbookView xWindow="0" yWindow="0" windowWidth="15345" windowHeight="4575" tabRatio="789"/>
  </bookViews>
  <sheets>
    <sheet name="ИГ" sheetId="98" r:id="rId1"/>
  </sheets>
  <definedNames>
    <definedName name="_xlnm.Print_Titles" localSheetId="0">ИГ!$21:$22</definedName>
    <definedName name="_xlnm.Print_Area" localSheetId="0">ИГ!$A$1:$L$68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3" i="98" l="1"/>
  <c r="H56" i="98" l="1"/>
  <c r="J24" i="98" l="1"/>
  <c r="H60" i="98"/>
  <c r="H59" i="98"/>
  <c r="H57" i="98"/>
  <c r="H58" i="98"/>
  <c r="L59" i="98"/>
  <c r="L58" i="98"/>
  <c r="L57" i="98"/>
  <c r="L56" i="98"/>
  <c r="L55" i="98"/>
  <c r="L54" i="98"/>
  <c r="L53" i="98"/>
  <c r="I25" i="98"/>
  <c r="I24" i="98"/>
  <c r="J25" i="98"/>
  <c r="J26" i="98"/>
  <c r="J27" i="98"/>
  <c r="J28" i="98"/>
  <c r="J29" i="98"/>
  <c r="J30" i="98"/>
  <c r="J31" i="98"/>
  <c r="J32" i="98"/>
  <c r="J33" i="98"/>
  <c r="J34" i="98"/>
  <c r="J35" i="98"/>
  <c r="J36" i="98"/>
  <c r="J37" i="98"/>
  <c r="H55" i="98" l="1"/>
  <c r="H54" i="98" s="1"/>
</calcChain>
</file>

<file path=xl/sharedStrings.xml><?xml version="1.0" encoding="utf-8"?>
<sst xmlns="http://schemas.openxmlformats.org/spreadsheetml/2006/main" count="81" uniqueCount="71">
  <si>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</si>
  <si>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</si>
  <si>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</si>
  <si>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</si>
  <si>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</si>
  <si>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</si>
  <si>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</si>
  <si>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</si>
  <si>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</si>
  <si>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</si>
  <si>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</si>
  <si>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</si>
  <si>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</si>
  <si>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</si>
  <si>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</si>
  <si>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</si>
  <si>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</si>
  <si>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</si>
  <si>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</si>
  <si>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</si>
  <si>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</si>
  <si>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</si>
  <si>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</si>
  <si>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</si>
  <si>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</si>
  <si>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</si>
  <si>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</si>
  <si>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</si>
  <si>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</si>
  <si>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</si>
  <si>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</si>
  <si>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</si>
  <si>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</si>
  <si>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</si>
  <si>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</si>
  <si>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</si>
  <si>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ДИСТАНЦИЯ: ДЛИНА КРУГА/КРУГОВ</t>
  </si>
  <si>
    <t>1 СР</t>
  </si>
  <si>
    <t>Лимит времени</t>
  </si>
  <si>
    <t xml:space="preserve">шоссе - индивидуальная гонка на время </t>
  </si>
  <si>
    <t/>
  </si>
  <si>
    <t xml:space="preserve">НАЧАЛО ГОНКИ: 10ч 00м </t>
  </si>
  <si>
    <t>Температура: +16+17</t>
  </si>
  <si>
    <t>Влажность: 72%</t>
  </si>
  <si>
    <t>Ветер: 3,0 км/ч (ю)</t>
  </si>
  <si>
    <t>МАКСИМАЛЬНЫЙ ПЕРЕПАД (HD)(м): 5</t>
  </si>
  <si>
    <t>СУММА ПОЛОЖИТЕЛЬНЫХ ПЕРЕПАДОВ ВЫСОТЫ НА ДИСТАНЦИИ (ТС)(м): 9</t>
  </si>
  <si>
    <t>2 СР</t>
  </si>
  <si>
    <t>3 СР</t>
  </si>
  <si>
    <t>Осадки: н. дождь</t>
  </si>
  <si>
    <t>МИНИСТЕРСТВО ФИЗИЧЕСКОЙ КУЛЬТУРЫ И СПОРТА КРАСНОДАРСКОГО КРАЯ</t>
  </si>
  <si>
    <t xml:space="preserve">ГБУ КК "СШОР ПО ВЕЛОСИПЕДНОМУ СПОРТУ"
</t>
  </si>
  <si>
    <t>ФЕДЕРАЦИЯ ВЕЛОСИПЕДНОГО СПОРТА КУБАНИ</t>
  </si>
  <si>
    <t>Юноши 15-16 лет</t>
  </si>
  <si>
    <t>МЕСТО ПРОВЕДЕНИЯ: г. Белореченск</t>
  </si>
  <si>
    <t xml:space="preserve">№ ВРВС: </t>
  </si>
  <si>
    <t xml:space="preserve">№ ЕКП 2021: </t>
  </si>
  <si>
    <t>ОКОНЧАНИЕ ГОНКИ: 12ч 00м</t>
  </si>
  <si>
    <t xml:space="preserve">ЕЖОВ В.Н. (ВК, г. КРАСНОДАР) </t>
  </si>
  <si>
    <t xml:space="preserve">СОЛУКОВА Н. В. (1 КАТ., г. КРАСНОДАР) </t>
  </si>
  <si>
    <t xml:space="preserve">КАВУН С.М. (1 КАТ, г. КРАСНОДАР) </t>
  </si>
  <si>
    <t xml:space="preserve">НАЗВАНИЕ ТРАССЫ / РЕГ. НОМЕР: </t>
  </si>
  <si>
    <t>15 км /1</t>
  </si>
  <si>
    <t>ГУСАКОВ Максим</t>
  </si>
  <si>
    <t>Белореченский район, СШОР ВОЛНА</t>
  </si>
  <si>
    <t>ЛЕУСЕНКО Виталий</t>
  </si>
  <si>
    <t>Апшеронский район, МШОР Олимп</t>
  </si>
  <si>
    <t>МИТЮКОВ Ярослав</t>
  </si>
  <si>
    <t>ДАТА ПРОВЕДЕНИЯ: 05 декабря 2022 года</t>
  </si>
  <si>
    <t>РЕГИОНАЛЬНЫЕ СОРЕВНОВАНИЯ</t>
  </si>
  <si>
    <t>1 СП.Р.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</si>
</sst>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h:mm:ss.00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72">
    <xf numFmtId="0" fontId="0" fillId="0" borderId="0" xfId="0"/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14" fillId="0" borderId="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2" fontId="12" fillId="0" borderId="2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2" fontId="12" fillId="0" borderId="5" xfId="0" applyNumberFormat="1" applyFont="1" applyBorder="1" applyAlignment="1">
      <alignment vertical="center"/>
    </xf>
    <xf numFmtId="2" fontId="5" fillId="0" borderId="27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2" fontId="5" fillId="0" borderId="33" xfId="0" applyNumberFormat="1" applyFont="1" applyBorder="1" applyAlignment="1">
      <alignment vertical="center"/>
    </xf>
    <xf numFmtId="2" fontId="5" fillId="0" borderId="35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vertical="center"/>
    </xf>
    <xf numFmtId="14" fontId="12" fillId="0" borderId="3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2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49" fontId="12" fillId="0" borderId="17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2" fontId="15" fillId="0" borderId="0" xfId="0" applyNumberFormat="1" applyFont="1" applyAlignment="1">
      <alignment vertical="center" wrapText="1"/>
    </xf>
    <xf numFmtId="49" fontId="5" fillId="0" borderId="5" xfId="0" applyNumberFormat="1" applyFont="1" applyBorder="1" applyAlignment="1">
      <alignment horizontal="left" vertical="center"/>
    </xf>
    <xf numFmtId="0" fontId="5" fillId="0" borderId="3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3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15" fillId="0" borderId="21" xfId="0" applyFont="1" applyBorder="1" applyAlignment="1">
      <alignment vertical="center"/>
    </xf>
    <xf numFmtId="14" fontId="5" fillId="0" borderId="32" xfId="0" applyNumberFormat="1" applyFont="1" applyBorder="1" applyAlignment="1">
      <alignment vertical="center"/>
    </xf>
    <xf numFmtId="14" fontId="5" fillId="0" borderId="34" xfId="0" applyNumberFormat="1" applyFont="1" applyBorder="1" applyAlignment="1">
      <alignment vertical="center"/>
    </xf>
    <xf numFmtId="14" fontId="5" fillId="0" borderId="31" xfId="0" applyNumberFormat="1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65" fontId="5" fillId="0" borderId="27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12" fillId="0" borderId="2" xfId="0" applyNumberFormat="1" applyFont="1" applyBorder="1" applyAlignment="1">
      <alignment vertical="center"/>
    </xf>
    <xf numFmtId="165" fontId="12" fillId="0" borderId="3" xfId="0" applyNumberFormat="1" applyFont="1" applyBorder="1" applyAlignment="1">
      <alignment vertical="center"/>
    </xf>
    <xf numFmtId="165" fontId="12" fillId="0" borderId="5" xfId="0" applyNumberFormat="1" applyFont="1" applyBorder="1" applyAlignment="1">
      <alignment vertical="center"/>
    </xf>
    <xf numFmtId="165" fontId="5" fillId="0" borderId="27" xfId="0" applyNumberFormat="1" applyFont="1" applyBorder="1" applyAlignment="1">
      <alignment vertical="center"/>
    </xf>
    <xf numFmtId="165" fontId="5" fillId="0" borderId="32" xfId="0" applyNumberFormat="1" applyFont="1" applyBorder="1" applyAlignment="1">
      <alignment vertical="center"/>
    </xf>
    <xf numFmtId="165" fontId="5" fillId="0" borderId="34" xfId="0" applyNumberFormat="1" applyFont="1" applyBorder="1" applyAlignment="1">
      <alignment vertical="center"/>
    </xf>
    <xf numFmtId="165" fontId="5" fillId="0" borderId="31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justify"/>
    </xf>
    <xf numFmtId="0" fontId="17" fillId="0" borderId="0" xfId="8" applyFont="1" applyBorder="1" applyAlignment="1">
      <alignment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5" fillId="3" borderId="0" xfId="0" applyFont="1" applyFill="1" applyAlignment="1">
      <alignment vertical="center"/>
    </xf>
    <xf numFmtId="165" fontId="12" fillId="3" borderId="2" xfId="0" applyNumberFormat="1" applyFont="1" applyFill="1" applyBorder="1" applyAlignment="1">
      <alignment horizontal="center" vertical="center"/>
    </xf>
    <xf numFmtId="165" fontId="12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5" fillId="0" borderId="21" xfId="0" applyNumberFormat="1" applyFont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5" fillId="0" borderId="36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18" fillId="0" borderId="1" xfId="8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left" vertical="center" wrapText="1"/>
    </xf>
    <xf numFmtId="14" fontId="5" fillId="0" borderId="41" xfId="0" applyNumberFormat="1" applyFont="1" applyBorder="1" applyAlignment="1">
      <alignment horizontal="center" vertical="center"/>
    </xf>
    <xf numFmtId="164" fontId="5" fillId="0" borderId="41" xfId="0" applyNumberFormat="1" applyFont="1" applyBorder="1" applyAlignment="1">
      <alignment horizontal="center" vertical="center" wrapText="1"/>
    </xf>
    <xf numFmtId="0" fontId="18" fillId="0" borderId="41" xfId="8" applyFont="1" applyBorder="1" applyAlignment="1">
      <alignment vertical="center" wrapText="1"/>
    </xf>
    <xf numFmtId="2" fontId="5" fillId="0" borderId="41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41" xfId="0" applyNumberFormat="1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6" fillId="2" borderId="38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4" fontId="6" fillId="2" borderId="38" xfId="3" applyNumberFormat="1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left" vertical="center"/>
    </xf>
    <xf numFmtId="165" fontId="9" fillId="0" borderId="5" xfId="0" applyNumberFormat="1" applyFont="1" applyBorder="1" applyAlignment="1">
      <alignment horizontal="left" vertical="center"/>
    </xf>
    <xf numFmtId="165" fontId="9" fillId="0" borderId="17" xfId="0" applyNumberFormat="1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5" fontId="11" fillId="2" borderId="4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/>
    </xf>
    <xf numFmtId="165" fontId="11" fillId="2" borderId="17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5" fontId="6" fillId="2" borderId="38" xfId="3" applyNumberFormat="1" applyFont="1" applyFill="1" applyBorder="1" applyAlignment="1">
      <alignment horizontal="center" vertical="center" wrapText="1"/>
    </xf>
    <xf numFmtId="165" fontId="6" fillId="2" borderId="1" xfId="3" applyNumberFormat="1" applyFont="1" applyFill="1" applyBorder="1" applyAlignment="1">
      <alignment horizontal="center" vertical="center" wrapText="1"/>
    </xf>
    <xf numFmtId="2" fontId="6" fillId="2" borderId="38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571500</xdr:colOff>
      <xdr:row>63</xdr:row>
      <xdr:rowOff>19050</xdr:rowOff>
    </xdr:from>
    <xdr:to>
      <xdr:col>6</xdr:col>
      <xdr:colOff>1799166</xdr:colOff>
      <xdr:row>65</xdr:row>
      <xdr:rowOff>118533</xdr:rowOff>
    </xdr:to>
    <xdr:pic>
      <xdr:nvPicPr>
        <xdr:cNvPr id="9" name="Picture 2" descr="image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43525" y="15916275"/>
          <a:ext cx="1227666" cy="423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619125</xdr:colOff>
      <xdr:row>63</xdr:row>
      <xdr:rowOff>76200</xdr:rowOff>
    </xdr:from>
    <xdr:to>
      <xdr:col>11</xdr:col>
      <xdr:colOff>40368</xdr:colOff>
      <xdr:row>65</xdr:row>
      <xdr:rowOff>41275</xdr:rowOff>
    </xdr:to>
    <xdr:pic>
      <xdr:nvPicPr>
        <xdr:cNvPr id="10" name="Picture 3" descr="image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24950" y="15973425"/>
          <a:ext cx="1192893" cy="288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1</xdr:row>
      <xdr:rowOff>0</xdr:rowOff>
    </xdr:from>
    <xdr:to>
      <xdr:col>3</xdr:col>
      <xdr:colOff>237920</xdr:colOff>
      <xdr:row>5</xdr:row>
      <xdr:rowOff>57040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247650"/>
          <a:ext cx="1638095" cy="8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AB69"/>
  <sheetViews>
    <sheetView tabSelected="1" view="pageBreakPreview" topLeftCell="A11" zoomScaleNormal="100" zoomScaleSheetLayoutView="100" zoomScalePageLayoutView="50" workbookViewId="0">
      <selection activeCell="F25" sqref="F25"/>
    </sheetView>
  </sheetViews>
  <sheetFormatPr defaultColWidth="9.140625" defaultRowHeight="12.75" x14ac:dyDescent="0.2"/>
  <cols>
    <col min="1" max="1" width="7" style="34" customWidth="1"/>
    <col min="2" max="2" width="7" style="49" customWidth="1"/>
    <col min="3" max="3" width="12.7109375" style="49" customWidth="1"/>
    <col min="4" max="4" width="21.7109375" style="34" customWidth="1"/>
    <col min="5" max="5" width="11.7109375" style="56" customWidth="1"/>
    <col min="6" max="6" width="7.7109375" style="34" customWidth="1"/>
    <col min="7" max="7" width="33.28515625" style="34" customWidth="1"/>
    <col min="8" max="8" width="13.5703125" style="58" customWidth="1"/>
    <col min="9" max="9" width="12.28515625" style="66" customWidth="1"/>
    <col min="10" max="10" width="13.42578125" style="50" customWidth="1"/>
    <col min="11" max="11" width="14.85546875" style="34" customWidth="1"/>
    <col min="12" max="12" width="18.7109375" style="34" customWidth="1"/>
    <col min="13" max="16384" width="9.140625" style="34"/>
  </cols>
  <sheetData>
    <row r="1" spans="1:28" ht="19.5" customHeight="1" x14ac:dyDescent="0.2">
      <c r="A1" s="120" t="s">
        <v>50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28" ht="19.5" customHeight="1" x14ac:dyDescent="0.2">
      <c r="A2" s="121" t="s">
        <v>51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28" ht="19.5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28" ht="19.5" customHeight="1" x14ac:dyDescent="0.2">
      <c r="A4" s="120" t="s">
        <v>52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6" customHeight="1" x14ac:dyDescent="0.2">
      <c r="A5" s="124" t="s">
        <v>40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28" s="35" customFormat="1" ht="28.5" x14ac:dyDescent="0.2">
      <c r="A6" s="123" t="s">
        <v>69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36"/>
      <c r="N6" s="36"/>
      <c r="O6" s="36"/>
      <c r="P6" s="36"/>
      <c r="Q6" s="36"/>
      <c r="R6" s="36"/>
      <c r="S6" s="36"/>
      <c r="T6" s="36"/>
      <c r="U6" s="36"/>
    </row>
    <row r="7" spans="1:28" s="35" customFormat="1" ht="18" customHeight="1" x14ac:dyDescent="0.2">
      <c r="A7" s="125" t="s">
        <v>15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28" s="35" customFormat="1" ht="4.5" customHeight="1" thickBot="1" x14ac:dyDescent="0.25">
      <c r="A8" s="142" t="s">
        <v>40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</row>
    <row r="9" spans="1:28" ht="19.5" customHeight="1" thickTop="1" x14ac:dyDescent="0.2">
      <c r="A9" s="126" t="s">
        <v>20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8"/>
    </row>
    <row r="10" spans="1:28" s="75" customFormat="1" ht="18" customHeight="1" x14ac:dyDescent="0.2">
      <c r="A10" s="129" t="s">
        <v>39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1"/>
    </row>
    <row r="11" spans="1:28" ht="19.5" customHeight="1" x14ac:dyDescent="0.2">
      <c r="A11" s="132" t="s">
        <v>53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4"/>
    </row>
    <row r="12" spans="1:28" ht="5.25" customHeight="1" x14ac:dyDescent="0.2">
      <c r="A12" s="143" t="s">
        <v>40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5"/>
    </row>
    <row r="13" spans="1:28" ht="15.75" x14ac:dyDescent="0.2">
      <c r="A13" s="138" t="s">
        <v>54</v>
      </c>
      <c r="B13" s="139"/>
      <c r="C13" s="139"/>
      <c r="D13" s="139"/>
      <c r="E13" s="30"/>
      <c r="F13" s="1"/>
      <c r="G13" s="84" t="s">
        <v>41</v>
      </c>
      <c r="H13" s="76"/>
      <c r="I13" s="59"/>
      <c r="J13" s="20"/>
      <c r="K13" s="11"/>
      <c r="L13" s="12" t="s">
        <v>55</v>
      </c>
    </row>
    <row r="14" spans="1:28" ht="15.75" x14ac:dyDescent="0.2">
      <c r="A14" s="140" t="s">
        <v>68</v>
      </c>
      <c r="B14" s="141"/>
      <c r="C14" s="141"/>
      <c r="D14" s="141"/>
      <c r="E14" s="31"/>
      <c r="F14" s="2"/>
      <c r="G14" s="113" t="s">
        <v>57</v>
      </c>
      <c r="H14" s="77"/>
      <c r="I14" s="60"/>
      <c r="J14" s="21"/>
      <c r="K14" s="13"/>
      <c r="L14" s="14" t="s">
        <v>56</v>
      </c>
    </row>
    <row r="15" spans="1:28" ht="15" x14ac:dyDescent="0.2">
      <c r="A15" s="149" t="s">
        <v>9</v>
      </c>
      <c r="B15" s="150"/>
      <c r="C15" s="150"/>
      <c r="D15" s="150"/>
      <c r="E15" s="150"/>
      <c r="F15" s="150"/>
      <c r="G15" s="151"/>
      <c r="H15" s="146" t="s">
        <v>0</v>
      </c>
      <c r="I15" s="147"/>
      <c r="J15" s="147"/>
      <c r="K15" s="147"/>
      <c r="L15" s="148"/>
    </row>
    <row r="16" spans="1:28" ht="15" x14ac:dyDescent="0.2">
      <c r="A16" s="37" t="s">
        <v>16</v>
      </c>
      <c r="B16" s="38"/>
      <c r="C16" s="38"/>
      <c r="D16" s="39"/>
      <c r="E16" s="4" t="s">
        <v>40</v>
      </c>
      <c r="F16" s="39"/>
      <c r="G16" s="4"/>
      <c r="H16" s="135" t="s">
        <v>61</v>
      </c>
      <c r="I16" s="136"/>
      <c r="J16" s="136"/>
      <c r="K16" s="136"/>
      <c r="L16" s="137"/>
    </row>
    <row r="17" spans="1:12" ht="15" x14ac:dyDescent="0.2">
      <c r="A17" s="37" t="s">
        <v>17</v>
      </c>
      <c r="B17" s="38"/>
      <c r="C17" s="38"/>
      <c r="D17" s="4"/>
      <c r="E17" s="32"/>
      <c r="F17" s="39"/>
      <c r="G17" s="4" t="s">
        <v>58</v>
      </c>
      <c r="H17" s="135" t="s">
        <v>45</v>
      </c>
      <c r="I17" s="136"/>
      <c r="J17" s="136"/>
      <c r="K17" s="136"/>
      <c r="L17" s="137"/>
    </row>
    <row r="18" spans="1:12" ht="15" x14ac:dyDescent="0.2">
      <c r="A18" s="37" t="s">
        <v>18</v>
      </c>
      <c r="B18" s="38"/>
      <c r="C18" s="38"/>
      <c r="D18" s="4"/>
      <c r="E18" s="32"/>
      <c r="F18" s="39"/>
      <c r="G18" s="4" t="s">
        <v>59</v>
      </c>
      <c r="H18" s="135" t="s">
        <v>46</v>
      </c>
      <c r="I18" s="136"/>
      <c r="J18" s="136"/>
      <c r="K18" s="136"/>
      <c r="L18" s="137"/>
    </row>
    <row r="19" spans="1:12" ht="16.5" thickBot="1" x14ac:dyDescent="0.25">
      <c r="A19" s="37" t="s">
        <v>14</v>
      </c>
      <c r="B19" s="5"/>
      <c r="C19" s="5"/>
      <c r="D19" s="3"/>
      <c r="E19" s="81"/>
      <c r="F19" s="3"/>
      <c r="G19" s="4" t="s">
        <v>60</v>
      </c>
      <c r="H19" s="112" t="s">
        <v>36</v>
      </c>
      <c r="I19" s="61"/>
      <c r="J19" s="22"/>
      <c r="K19" s="29">
        <v>15</v>
      </c>
      <c r="L19" s="40" t="s">
        <v>62</v>
      </c>
    </row>
    <row r="20" spans="1:12" ht="5.25" customHeight="1" thickTop="1" thickBot="1" x14ac:dyDescent="0.25">
      <c r="A20" s="9"/>
      <c r="B20" s="8"/>
      <c r="C20" s="8"/>
      <c r="D20" s="7"/>
      <c r="E20" s="33"/>
      <c r="F20" s="7"/>
      <c r="G20" s="7"/>
      <c r="H20" s="57"/>
      <c r="I20" s="62"/>
      <c r="J20" s="23"/>
      <c r="K20" s="7"/>
      <c r="L20" s="10"/>
    </row>
    <row r="21" spans="1:12" s="41" customFormat="1" ht="21" customHeight="1" thickTop="1" x14ac:dyDescent="0.2">
      <c r="A21" s="116" t="s">
        <v>6</v>
      </c>
      <c r="B21" s="114" t="s">
        <v>11</v>
      </c>
      <c r="C21" s="114" t="s">
        <v>35</v>
      </c>
      <c r="D21" s="114" t="s">
        <v>1</v>
      </c>
      <c r="E21" s="118" t="s">
        <v>34</v>
      </c>
      <c r="F21" s="114" t="s">
        <v>8</v>
      </c>
      <c r="G21" s="114" t="s">
        <v>12</v>
      </c>
      <c r="H21" s="155" t="s">
        <v>7</v>
      </c>
      <c r="I21" s="155" t="s">
        <v>24</v>
      </c>
      <c r="J21" s="157" t="s">
        <v>21</v>
      </c>
      <c r="K21" s="159" t="s">
        <v>23</v>
      </c>
      <c r="L21" s="164" t="s">
        <v>13</v>
      </c>
    </row>
    <row r="22" spans="1:12" s="41" customFormat="1" ht="13.5" customHeight="1" x14ac:dyDescent="0.2">
      <c r="A22" s="117"/>
      <c r="B22" s="115"/>
      <c r="C22" s="115"/>
      <c r="D22" s="115"/>
      <c r="E22" s="119"/>
      <c r="F22" s="115"/>
      <c r="G22" s="115"/>
      <c r="H22" s="156"/>
      <c r="I22" s="156"/>
      <c r="J22" s="158"/>
      <c r="K22" s="160"/>
      <c r="L22" s="165"/>
    </row>
    <row r="23" spans="1:12" ht="21.75" customHeight="1" x14ac:dyDescent="0.2">
      <c r="A23" s="85">
        <v>1</v>
      </c>
      <c r="B23" s="86">
        <v>15</v>
      </c>
      <c r="C23" s="87"/>
      <c r="D23" s="88" t="s">
        <v>63</v>
      </c>
      <c r="E23" s="89">
        <v>39207</v>
      </c>
      <c r="F23" s="90" t="s">
        <v>70</v>
      </c>
      <c r="G23" s="91" t="s">
        <v>64</v>
      </c>
      <c r="H23" s="111">
        <v>1.5462962962962963E-2</v>
      </c>
      <c r="I23" s="109" t="s">
        <v>40</v>
      </c>
      <c r="J23" s="92">
        <f>IFERROR($K$19*3600/(HOUR(H23)*3600+MINUTE(H23)*60+SECOND(H23)),"")</f>
        <v>40.419161676646709</v>
      </c>
      <c r="K23" s="86"/>
      <c r="L23" s="93"/>
    </row>
    <row r="24" spans="1:12" ht="21.75" customHeight="1" x14ac:dyDescent="0.2">
      <c r="A24" s="94">
        <v>2</v>
      </c>
      <c r="B24" s="86">
        <v>18</v>
      </c>
      <c r="C24" s="87"/>
      <c r="D24" s="88" t="s">
        <v>65</v>
      </c>
      <c r="E24" s="89">
        <v>39132</v>
      </c>
      <c r="F24" s="90" t="s">
        <v>70</v>
      </c>
      <c r="G24" s="91" t="s">
        <v>66</v>
      </c>
      <c r="H24" s="111">
        <v>1.5590277777777778E-2</v>
      </c>
      <c r="I24" s="109">
        <f>H24-$H$23</f>
        <v>1.2731481481481448E-4</v>
      </c>
      <c r="J24" s="92">
        <f>IFERROR($K$19*3600/(HOUR(H24)*3600+MINUTE(H24)*60+SECOND(H24)),"")</f>
        <v>40.089086859688194</v>
      </c>
      <c r="K24" s="86"/>
      <c r="L24" s="93"/>
    </row>
    <row r="25" spans="1:12" ht="21.75" customHeight="1" x14ac:dyDescent="0.2">
      <c r="A25" s="85">
        <v>3</v>
      </c>
      <c r="B25" s="86">
        <v>7</v>
      </c>
      <c r="C25" s="87"/>
      <c r="D25" s="88" t="s">
        <v>67</v>
      </c>
      <c r="E25" s="89">
        <v>39005</v>
      </c>
      <c r="F25" s="90" t="s">
        <v>70</v>
      </c>
      <c r="G25" s="91" t="s">
        <v>64</v>
      </c>
      <c r="H25" s="111">
        <v>1.5625E-2</v>
      </c>
      <c r="I25" s="109">
        <f t="shared" ref="I25" si="0">H25-$H$23</f>
        <v>1.6203703703703692E-4</v>
      </c>
      <c r="J25" s="92">
        <f t="shared" ref="J25:J37" si="1">IFERROR($K$19*3600/(HOUR(H25)*3600+MINUTE(H25)*60+SECOND(H25)),"")</f>
        <v>40</v>
      </c>
      <c r="K25" s="86"/>
      <c r="L25" s="93"/>
    </row>
    <row r="26" spans="1:12" ht="21.75" customHeight="1" x14ac:dyDescent="0.2">
      <c r="A26" s="94"/>
      <c r="B26" s="86"/>
      <c r="C26" s="87"/>
      <c r="D26" s="88"/>
      <c r="E26" s="89"/>
      <c r="F26" s="90"/>
      <c r="G26" s="91"/>
      <c r="H26" s="111"/>
      <c r="I26" s="109"/>
      <c r="J26" s="92" t="str">
        <f t="shared" si="1"/>
        <v/>
      </c>
      <c r="K26" s="86"/>
      <c r="L26" s="93"/>
    </row>
    <row r="27" spans="1:12" ht="21.75" customHeight="1" x14ac:dyDescent="0.2">
      <c r="A27" s="85"/>
      <c r="B27" s="86"/>
      <c r="C27" s="87"/>
      <c r="D27" s="88"/>
      <c r="E27" s="89"/>
      <c r="F27" s="90"/>
      <c r="G27" s="91"/>
      <c r="H27" s="111"/>
      <c r="I27" s="109"/>
      <c r="J27" s="92" t="str">
        <f t="shared" si="1"/>
        <v/>
      </c>
      <c r="K27" s="86"/>
      <c r="L27" s="93"/>
    </row>
    <row r="28" spans="1:12" ht="21.75" customHeight="1" x14ac:dyDescent="0.2">
      <c r="A28" s="94"/>
      <c r="B28" s="86"/>
      <c r="C28" s="87"/>
      <c r="D28" s="88"/>
      <c r="E28" s="89"/>
      <c r="F28" s="90"/>
      <c r="G28" s="91"/>
      <c r="H28" s="111"/>
      <c r="I28" s="109"/>
      <c r="J28" s="92" t="str">
        <f t="shared" si="1"/>
        <v/>
      </c>
      <c r="K28" s="86"/>
      <c r="L28" s="93"/>
    </row>
    <row r="29" spans="1:12" ht="21.75" customHeight="1" x14ac:dyDescent="0.2">
      <c r="A29" s="85"/>
      <c r="B29" s="86"/>
      <c r="C29" s="87"/>
      <c r="D29" s="88"/>
      <c r="E29" s="89"/>
      <c r="F29" s="90"/>
      <c r="G29" s="91"/>
      <c r="H29" s="111"/>
      <c r="I29" s="109"/>
      <c r="J29" s="92" t="str">
        <f t="shared" si="1"/>
        <v/>
      </c>
      <c r="K29" s="86"/>
      <c r="L29" s="93"/>
    </row>
    <row r="30" spans="1:12" ht="21.75" customHeight="1" x14ac:dyDescent="0.2">
      <c r="A30" s="94"/>
      <c r="B30" s="86"/>
      <c r="C30" s="87"/>
      <c r="D30" s="88"/>
      <c r="E30" s="89"/>
      <c r="F30" s="90"/>
      <c r="G30" s="91"/>
      <c r="H30" s="111"/>
      <c r="I30" s="109"/>
      <c r="J30" s="92" t="str">
        <f t="shared" si="1"/>
        <v/>
      </c>
      <c r="K30" s="86"/>
      <c r="L30" s="93"/>
    </row>
    <row r="31" spans="1:12" ht="21.75" customHeight="1" x14ac:dyDescent="0.2">
      <c r="A31" s="85"/>
      <c r="B31" s="86"/>
      <c r="C31" s="87"/>
      <c r="D31" s="88"/>
      <c r="E31" s="89"/>
      <c r="F31" s="90"/>
      <c r="G31" s="91"/>
      <c r="H31" s="111"/>
      <c r="I31" s="109"/>
      <c r="J31" s="92" t="str">
        <f t="shared" si="1"/>
        <v/>
      </c>
      <c r="K31" s="86"/>
      <c r="L31" s="93"/>
    </row>
    <row r="32" spans="1:12" ht="21.75" customHeight="1" x14ac:dyDescent="0.2">
      <c r="A32" s="94"/>
      <c r="B32" s="86"/>
      <c r="C32" s="87"/>
      <c r="D32" s="88"/>
      <c r="E32" s="89"/>
      <c r="F32" s="90"/>
      <c r="G32" s="91"/>
      <c r="H32" s="111"/>
      <c r="I32" s="109"/>
      <c r="J32" s="92" t="str">
        <f t="shared" si="1"/>
        <v/>
      </c>
      <c r="K32" s="86"/>
      <c r="L32" s="93"/>
    </row>
    <row r="33" spans="1:12" ht="21.75" customHeight="1" x14ac:dyDescent="0.2">
      <c r="A33" s="85"/>
      <c r="B33" s="86"/>
      <c r="C33" s="87"/>
      <c r="D33" s="88"/>
      <c r="E33" s="89"/>
      <c r="F33" s="90"/>
      <c r="G33" s="91"/>
      <c r="H33" s="111"/>
      <c r="I33" s="109"/>
      <c r="J33" s="92" t="str">
        <f t="shared" si="1"/>
        <v/>
      </c>
      <c r="K33" s="86"/>
      <c r="L33" s="93"/>
    </row>
    <row r="34" spans="1:12" ht="21.75" customHeight="1" x14ac:dyDescent="0.2">
      <c r="A34" s="94"/>
      <c r="B34" s="86"/>
      <c r="C34" s="87"/>
      <c r="D34" s="88"/>
      <c r="E34" s="89"/>
      <c r="F34" s="90"/>
      <c r="G34" s="91"/>
      <c r="H34" s="111"/>
      <c r="I34" s="109"/>
      <c r="J34" s="92" t="str">
        <f t="shared" si="1"/>
        <v/>
      </c>
      <c r="K34" s="86"/>
      <c r="L34" s="93"/>
    </row>
    <row r="35" spans="1:12" ht="21.75" customHeight="1" x14ac:dyDescent="0.2">
      <c r="A35" s="85"/>
      <c r="B35" s="86"/>
      <c r="C35" s="87"/>
      <c r="D35" s="88"/>
      <c r="E35" s="89"/>
      <c r="F35" s="90"/>
      <c r="G35" s="91"/>
      <c r="H35" s="111"/>
      <c r="I35" s="109"/>
      <c r="J35" s="92" t="str">
        <f t="shared" si="1"/>
        <v/>
      </c>
      <c r="K35" s="86"/>
      <c r="L35" s="93"/>
    </row>
    <row r="36" spans="1:12" ht="21.75" customHeight="1" x14ac:dyDescent="0.2">
      <c r="A36" s="94"/>
      <c r="B36" s="86"/>
      <c r="C36" s="87"/>
      <c r="D36" s="88"/>
      <c r="E36" s="89"/>
      <c r="F36" s="90"/>
      <c r="G36" s="91"/>
      <c r="H36" s="111"/>
      <c r="I36" s="109"/>
      <c r="J36" s="92" t="str">
        <f t="shared" si="1"/>
        <v/>
      </c>
      <c r="K36" s="86"/>
      <c r="L36" s="93"/>
    </row>
    <row r="37" spans="1:12" ht="21.75" customHeight="1" x14ac:dyDescent="0.2">
      <c r="A37" s="85"/>
      <c r="B37" s="86"/>
      <c r="C37" s="87"/>
      <c r="D37" s="88"/>
      <c r="E37" s="89"/>
      <c r="F37" s="90"/>
      <c r="G37" s="91"/>
      <c r="H37" s="111"/>
      <c r="I37" s="109"/>
      <c r="J37" s="92" t="str">
        <f t="shared" si="1"/>
        <v/>
      </c>
      <c r="K37" s="86"/>
      <c r="L37" s="93"/>
    </row>
    <row r="38" spans="1:12" ht="21.75" customHeight="1" x14ac:dyDescent="0.2">
      <c r="A38" s="94"/>
      <c r="B38" s="86"/>
      <c r="C38" s="87"/>
      <c r="D38" s="88"/>
      <c r="E38" s="89"/>
      <c r="F38" s="90"/>
      <c r="G38" s="91"/>
      <c r="H38" s="109"/>
      <c r="I38" s="109"/>
      <c r="J38" s="92"/>
      <c r="K38" s="86"/>
      <c r="L38" s="93"/>
    </row>
    <row r="39" spans="1:12" ht="21.75" customHeight="1" x14ac:dyDescent="0.2">
      <c r="A39" s="94"/>
      <c r="B39" s="86"/>
      <c r="C39" s="87"/>
      <c r="D39" s="88"/>
      <c r="E39" s="89"/>
      <c r="F39" s="90"/>
      <c r="G39" s="91"/>
      <c r="H39" s="109"/>
      <c r="I39" s="109"/>
      <c r="J39" s="92"/>
      <c r="K39" s="86"/>
      <c r="L39" s="93"/>
    </row>
    <row r="40" spans="1:12" ht="21.75" customHeight="1" x14ac:dyDescent="0.2">
      <c r="A40" s="94"/>
      <c r="B40" s="86"/>
      <c r="C40" s="87"/>
      <c r="D40" s="88"/>
      <c r="E40" s="89"/>
      <c r="F40" s="90"/>
      <c r="G40" s="91"/>
      <c r="H40" s="109"/>
      <c r="I40" s="109"/>
      <c r="J40" s="92"/>
      <c r="K40" s="86"/>
      <c r="L40" s="93"/>
    </row>
    <row r="41" spans="1:12" ht="21.75" customHeight="1" x14ac:dyDescent="0.2">
      <c r="A41" s="94"/>
      <c r="B41" s="86"/>
      <c r="C41" s="87"/>
      <c r="D41" s="88"/>
      <c r="E41" s="89"/>
      <c r="F41" s="90"/>
      <c r="G41" s="91"/>
      <c r="H41" s="109"/>
      <c r="I41" s="109"/>
      <c r="J41" s="92"/>
      <c r="K41" s="86"/>
      <c r="L41" s="93"/>
    </row>
    <row r="42" spans="1:12" ht="21.75" customHeight="1" x14ac:dyDescent="0.2">
      <c r="A42" s="94"/>
      <c r="B42" s="86"/>
      <c r="C42" s="87"/>
      <c r="D42" s="88"/>
      <c r="E42" s="89"/>
      <c r="F42" s="90"/>
      <c r="G42" s="91"/>
      <c r="H42" s="109"/>
      <c r="I42" s="109"/>
      <c r="J42" s="92"/>
      <c r="K42" s="86"/>
      <c r="L42" s="93"/>
    </row>
    <row r="43" spans="1:12" ht="21.75" customHeight="1" x14ac:dyDescent="0.2">
      <c r="A43" s="94"/>
      <c r="B43" s="86"/>
      <c r="C43" s="87"/>
      <c r="D43" s="88"/>
      <c r="E43" s="89"/>
      <c r="F43" s="90"/>
      <c r="G43" s="91"/>
      <c r="H43" s="109"/>
      <c r="I43" s="109"/>
      <c r="J43" s="92"/>
      <c r="K43" s="86"/>
      <c r="L43" s="93"/>
    </row>
    <row r="44" spans="1:12" ht="21.75" customHeight="1" x14ac:dyDescent="0.2">
      <c r="A44" s="94"/>
      <c r="B44" s="86"/>
      <c r="C44" s="87"/>
      <c r="D44" s="88"/>
      <c r="E44" s="89"/>
      <c r="F44" s="90"/>
      <c r="G44" s="91"/>
      <c r="H44" s="109"/>
      <c r="I44" s="109"/>
      <c r="J44" s="92"/>
      <c r="K44" s="86"/>
      <c r="L44" s="93"/>
    </row>
    <row r="45" spans="1:12" ht="21.75" customHeight="1" x14ac:dyDescent="0.2">
      <c r="A45" s="94"/>
      <c r="B45" s="86"/>
      <c r="C45" s="87"/>
      <c r="D45" s="88"/>
      <c r="E45" s="89"/>
      <c r="F45" s="90"/>
      <c r="G45" s="91"/>
      <c r="H45" s="109"/>
      <c r="I45" s="109"/>
      <c r="J45" s="92"/>
      <c r="K45" s="86"/>
      <c r="L45" s="93"/>
    </row>
    <row r="46" spans="1:12" ht="21.75" customHeight="1" x14ac:dyDescent="0.2">
      <c r="A46" s="94"/>
      <c r="B46" s="86"/>
      <c r="C46" s="87"/>
      <c r="D46" s="88"/>
      <c r="E46" s="89"/>
      <c r="F46" s="90"/>
      <c r="G46" s="91"/>
      <c r="H46" s="109"/>
      <c r="I46" s="109"/>
      <c r="J46" s="92"/>
      <c r="K46" s="86"/>
      <c r="L46" s="93"/>
    </row>
    <row r="47" spans="1:12" ht="21.75" customHeight="1" x14ac:dyDescent="0.2">
      <c r="A47" s="94"/>
      <c r="B47" s="86"/>
      <c r="C47" s="87"/>
      <c r="D47" s="88"/>
      <c r="E47" s="89"/>
      <c r="F47" s="90"/>
      <c r="G47" s="91"/>
      <c r="H47" s="109"/>
      <c r="I47" s="109"/>
      <c r="J47" s="92"/>
      <c r="K47" s="86"/>
      <c r="L47" s="93"/>
    </row>
    <row r="48" spans="1:12" ht="21.75" customHeight="1" x14ac:dyDescent="0.2">
      <c r="A48" s="94"/>
      <c r="B48" s="86"/>
      <c r="C48" s="87"/>
      <c r="D48" s="88"/>
      <c r="E48" s="89"/>
      <c r="F48" s="90"/>
      <c r="G48" s="91"/>
      <c r="H48" s="109"/>
      <c r="I48" s="109"/>
      <c r="J48" s="92"/>
      <c r="K48" s="86"/>
      <c r="L48" s="93"/>
    </row>
    <row r="49" spans="1:12" ht="21.75" customHeight="1" x14ac:dyDescent="0.2">
      <c r="A49" s="94"/>
      <c r="B49" s="86"/>
      <c r="C49" s="87"/>
      <c r="D49" s="88"/>
      <c r="E49" s="89"/>
      <c r="F49" s="90"/>
      <c r="G49" s="91"/>
      <c r="H49" s="109"/>
      <c r="I49" s="109"/>
      <c r="J49" s="92"/>
      <c r="K49" s="86"/>
      <c r="L49" s="93"/>
    </row>
    <row r="50" spans="1:12" ht="21.75" customHeight="1" thickBot="1" x14ac:dyDescent="0.25">
      <c r="A50" s="95"/>
      <c r="B50" s="96"/>
      <c r="C50" s="97"/>
      <c r="D50" s="98"/>
      <c r="E50" s="99"/>
      <c r="F50" s="100"/>
      <c r="G50" s="101"/>
      <c r="H50" s="110"/>
      <c r="I50" s="110"/>
      <c r="J50" s="102"/>
      <c r="K50" s="96"/>
      <c r="L50" s="103"/>
    </row>
    <row r="51" spans="1:12" ht="6" customHeight="1" thickTop="1" thickBot="1" x14ac:dyDescent="0.25">
      <c r="A51" s="83"/>
      <c r="B51" s="67"/>
      <c r="C51" s="67"/>
      <c r="D51" s="68"/>
      <c r="E51" s="69"/>
      <c r="F51" s="70"/>
      <c r="G51" s="71"/>
      <c r="H51" s="72"/>
      <c r="I51" s="73"/>
      <c r="J51" s="42"/>
      <c r="K51" s="74"/>
      <c r="L51" s="74"/>
    </row>
    <row r="52" spans="1:12" ht="15.75" thickTop="1" x14ac:dyDescent="0.2">
      <c r="A52" s="171" t="s">
        <v>4</v>
      </c>
      <c r="B52" s="166"/>
      <c r="C52" s="166"/>
      <c r="D52" s="166"/>
      <c r="E52" s="82"/>
      <c r="F52" s="82"/>
      <c r="G52" s="166" t="s">
        <v>5</v>
      </c>
      <c r="H52" s="166"/>
      <c r="I52" s="166"/>
      <c r="J52" s="166"/>
      <c r="K52" s="166"/>
      <c r="L52" s="167"/>
    </row>
    <row r="53" spans="1:12" x14ac:dyDescent="0.2">
      <c r="A53" s="15" t="s">
        <v>42</v>
      </c>
      <c r="B53" s="3"/>
      <c r="C53" s="43"/>
      <c r="D53" s="3"/>
      <c r="E53" s="52"/>
      <c r="F53" s="44"/>
      <c r="G53" s="45" t="s">
        <v>32</v>
      </c>
      <c r="H53" s="107">
        <v>2</v>
      </c>
      <c r="I53" s="63"/>
      <c r="J53" s="26"/>
      <c r="K53" s="104" t="s">
        <v>30</v>
      </c>
      <c r="L53" s="105">
        <f>COUNTIF(F23:F50,"ЗМС")</f>
        <v>0</v>
      </c>
    </row>
    <row r="54" spans="1:12" x14ac:dyDescent="0.2">
      <c r="A54" s="15" t="s">
        <v>43</v>
      </c>
      <c r="B54" s="3"/>
      <c r="C54" s="16"/>
      <c r="D54" s="3"/>
      <c r="E54" s="53"/>
      <c r="F54" s="47"/>
      <c r="G54" s="17" t="s">
        <v>25</v>
      </c>
      <c r="H54" s="106">
        <f>H55+H60</f>
        <v>3</v>
      </c>
      <c r="I54" s="64"/>
      <c r="J54" s="27"/>
      <c r="K54" s="104" t="s">
        <v>19</v>
      </c>
      <c r="L54" s="105">
        <f>COUNTIF(F23:F50,"МСМК")</f>
        <v>0</v>
      </c>
    </row>
    <row r="55" spans="1:12" x14ac:dyDescent="0.2">
      <c r="A55" s="15" t="s">
        <v>49</v>
      </c>
      <c r="B55" s="3"/>
      <c r="C55" s="19"/>
      <c r="D55" s="3"/>
      <c r="E55" s="53"/>
      <c r="F55" s="47"/>
      <c r="G55" s="17" t="s">
        <v>26</v>
      </c>
      <c r="H55" s="106">
        <f>H56+H57+H59</f>
        <v>3</v>
      </c>
      <c r="I55" s="64"/>
      <c r="J55" s="27"/>
      <c r="K55" s="104" t="s">
        <v>22</v>
      </c>
      <c r="L55" s="105">
        <f>COUNTIF(F23:F50,"МС")</f>
        <v>0</v>
      </c>
    </row>
    <row r="56" spans="1:12" x14ac:dyDescent="0.2">
      <c r="A56" s="15" t="s">
        <v>44</v>
      </c>
      <c r="B56" s="3"/>
      <c r="C56" s="19"/>
      <c r="D56" s="3"/>
      <c r="E56" s="53"/>
      <c r="F56" s="47"/>
      <c r="G56" s="17" t="s">
        <v>27</v>
      </c>
      <c r="H56" s="106">
        <f>COUNT(A23:A50)</f>
        <v>3</v>
      </c>
      <c r="I56" s="64"/>
      <c r="J56" s="27"/>
      <c r="K56" s="104" t="s">
        <v>31</v>
      </c>
      <c r="L56" s="105">
        <f>COUNTIF(F23:F50,"КМС")</f>
        <v>0</v>
      </c>
    </row>
    <row r="57" spans="1:12" x14ac:dyDescent="0.2">
      <c r="A57" s="15"/>
      <c r="B57" s="3"/>
      <c r="C57" s="19"/>
      <c r="D57" s="3"/>
      <c r="E57" s="53"/>
      <c r="F57" s="47"/>
      <c r="G57" s="17" t="s">
        <v>28</v>
      </c>
      <c r="H57" s="106">
        <f>COUNTIF(A23:A50,"НФ")</f>
        <v>0</v>
      </c>
      <c r="I57" s="64"/>
      <c r="J57" s="27"/>
      <c r="K57" s="104" t="s">
        <v>37</v>
      </c>
      <c r="L57" s="105">
        <f>COUNTIF(F23:F50,"1 СР")</f>
        <v>0</v>
      </c>
    </row>
    <row r="58" spans="1:12" x14ac:dyDescent="0.2">
      <c r="A58" s="15"/>
      <c r="B58" s="3"/>
      <c r="C58" s="3"/>
      <c r="D58" s="108"/>
      <c r="G58" s="104" t="s">
        <v>38</v>
      </c>
      <c r="H58" s="107">
        <f>COUNTIF(A23:A50,"ЛИМ")</f>
        <v>0</v>
      </c>
      <c r="I58" s="64"/>
      <c r="J58" s="27"/>
      <c r="K58" s="24" t="s">
        <v>47</v>
      </c>
      <c r="L58" s="46">
        <f>COUNTIF(F23:F50,"2 СР")</f>
        <v>0</v>
      </c>
    </row>
    <row r="59" spans="1:12" x14ac:dyDescent="0.2">
      <c r="A59" s="15"/>
      <c r="B59" s="3"/>
      <c r="C59" s="3"/>
      <c r="D59" s="3"/>
      <c r="E59" s="53"/>
      <c r="F59" s="47"/>
      <c r="G59" s="17" t="s">
        <v>33</v>
      </c>
      <c r="H59" s="106">
        <f>COUNTIF(A23:A50,"ДСКВ")</f>
        <v>0</v>
      </c>
      <c r="I59" s="64"/>
      <c r="J59" s="27"/>
      <c r="K59" s="24" t="s">
        <v>48</v>
      </c>
      <c r="L59" s="105">
        <f>COUNTIF(F23:F50,"3 СР")</f>
        <v>0</v>
      </c>
    </row>
    <row r="60" spans="1:12" x14ac:dyDescent="0.2">
      <c r="A60" s="15"/>
      <c r="B60" s="3"/>
      <c r="C60" s="3"/>
      <c r="D60" s="3"/>
      <c r="E60" s="54"/>
      <c r="F60" s="48"/>
      <c r="G60" s="17" t="s">
        <v>29</v>
      </c>
      <c r="H60" s="106">
        <f>COUNTIF(A23:A50,"НС")</f>
        <v>0</v>
      </c>
      <c r="I60" s="65"/>
      <c r="J60" s="28"/>
      <c r="K60" s="24"/>
      <c r="L60" s="18"/>
    </row>
    <row r="61" spans="1:12" ht="9.75" customHeight="1" x14ac:dyDescent="0.2">
      <c r="A61" s="15"/>
      <c r="B61" s="5"/>
      <c r="C61" s="5"/>
      <c r="D61" s="3"/>
      <c r="E61" s="32"/>
      <c r="L61" s="6"/>
    </row>
    <row r="62" spans="1:12" ht="15.75" x14ac:dyDescent="0.2">
      <c r="A62" s="168" t="s">
        <v>2</v>
      </c>
      <c r="B62" s="169"/>
      <c r="C62" s="169"/>
      <c r="D62" s="169"/>
      <c r="E62" s="169"/>
      <c r="F62" s="25"/>
      <c r="G62" s="169" t="s">
        <v>10</v>
      </c>
      <c r="H62" s="169"/>
      <c r="I62" s="169" t="s">
        <v>3</v>
      </c>
      <c r="J62" s="169"/>
      <c r="K62" s="169"/>
      <c r="L62" s="170"/>
    </row>
    <row r="63" spans="1:12" x14ac:dyDescent="0.2">
      <c r="A63" s="161"/>
      <c r="B63" s="124"/>
      <c r="C63" s="124"/>
      <c r="D63" s="124"/>
      <c r="E63" s="124"/>
      <c r="F63" s="162"/>
      <c r="G63" s="162"/>
      <c r="H63" s="162"/>
      <c r="I63" s="162"/>
      <c r="J63" s="162"/>
      <c r="K63" s="162"/>
      <c r="L63" s="163"/>
    </row>
    <row r="64" spans="1:12" x14ac:dyDescent="0.2">
      <c r="A64" s="79"/>
      <c r="B64" s="78"/>
      <c r="C64" s="78"/>
      <c r="D64" s="78"/>
      <c r="E64" s="55"/>
      <c r="F64" s="78"/>
      <c r="G64" s="78"/>
      <c r="I64" s="58"/>
      <c r="J64" s="78"/>
      <c r="K64" s="78"/>
      <c r="L64" s="80"/>
    </row>
    <row r="65" spans="1:12" x14ac:dyDescent="0.2">
      <c r="A65" s="79"/>
      <c r="B65" s="78"/>
      <c r="C65" s="78"/>
      <c r="D65" s="78"/>
      <c r="E65" s="55"/>
      <c r="F65" s="78"/>
      <c r="G65" s="78"/>
      <c r="I65" s="58"/>
      <c r="J65" s="78"/>
      <c r="K65" s="78"/>
      <c r="L65" s="80"/>
    </row>
    <row r="66" spans="1:12" x14ac:dyDescent="0.2">
      <c r="A66" s="79"/>
      <c r="B66" s="78"/>
      <c r="C66" s="78"/>
      <c r="D66" s="78"/>
      <c r="E66" s="55"/>
      <c r="F66" s="78"/>
      <c r="G66" s="78"/>
      <c r="I66" s="58"/>
      <c r="J66" s="78"/>
      <c r="K66" s="78"/>
      <c r="L66" s="80"/>
    </row>
    <row r="67" spans="1:12" x14ac:dyDescent="0.2">
      <c r="A67" s="79"/>
      <c r="B67" s="78"/>
      <c r="C67" s="78"/>
      <c r="D67" s="78"/>
      <c r="E67" s="55"/>
      <c r="F67" s="78"/>
      <c r="G67" s="78"/>
      <c r="I67" s="58"/>
      <c r="J67" s="78"/>
      <c r="K67" s="78"/>
      <c r="L67" s="80"/>
    </row>
    <row r="68" spans="1:12" ht="16.5" thickBot="1" x14ac:dyDescent="0.25">
      <c r="A68" s="152" t="s">
        <v>40</v>
      </c>
      <c r="B68" s="153"/>
      <c r="C68" s="153"/>
      <c r="D68" s="153"/>
      <c r="E68" s="153"/>
      <c r="F68" s="51"/>
      <c r="G68" s="153" t="s">
        <v>58</v>
      </c>
      <c r="H68" s="153"/>
      <c r="I68" s="153" t="s">
        <v>59</v>
      </c>
      <c r="J68" s="153"/>
      <c r="K68" s="153"/>
      <c r="L68" s="154"/>
    </row>
    <row r="69" spans="1:12" ht="13.5" thickTop="1" x14ac:dyDescent="0.2"/>
  </sheetData>
  <sortState ref="B23:H30">
    <sortCondition ref="H23:H30"/>
  </sortState>
  <mergeCells count="41">
    <mergeCell ref="A68:E68"/>
    <mergeCell ref="G68:H68"/>
    <mergeCell ref="I68:L68"/>
    <mergeCell ref="H21:H22"/>
    <mergeCell ref="I21:I22"/>
    <mergeCell ref="J21:J22"/>
    <mergeCell ref="K21:K22"/>
    <mergeCell ref="A63:E63"/>
    <mergeCell ref="F63:L63"/>
    <mergeCell ref="L21:L22"/>
    <mergeCell ref="G52:L52"/>
    <mergeCell ref="A62:E62"/>
    <mergeCell ref="G62:H62"/>
    <mergeCell ref="I62:L62"/>
    <mergeCell ref="F21:F22"/>
    <mergeCell ref="A52:D52"/>
    <mergeCell ref="A7:L7"/>
    <mergeCell ref="A9:L9"/>
    <mergeCell ref="A10:L10"/>
    <mergeCell ref="A11:L11"/>
    <mergeCell ref="H18:L18"/>
    <mergeCell ref="A13:D13"/>
    <mergeCell ref="A14:D14"/>
    <mergeCell ref="A8:L8"/>
    <mergeCell ref="A12:L12"/>
    <mergeCell ref="H15:L15"/>
    <mergeCell ref="H16:L16"/>
    <mergeCell ref="H17:L17"/>
    <mergeCell ref="A15:G15"/>
    <mergeCell ref="A1:L1"/>
    <mergeCell ref="A2:L2"/>
    <mergeCell ref="A3:L3"/>
    <mergeCell ref="A4:L4"/>
    <mergeCell ref="A6:L6"/>
    <mergeCell ref="A5:L5"/>
    <mergeCell ref="G21:G22"/>
    <mergeCell ref="A21:A22"/>
    <mergeCell ref="B21:B22"/>
    <mergeCell ref="C21:C22"/>
    <mergeCell ref="D21:D22"/>
    <mergeCell ref="E21:E22"/>
  </mergeCells>
  <conditionalFormatting sqref="G59:G60 G56:G57">
    <cfRule type="duplicateValues" dxfId="0" priority="2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83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</vt:lpstr>
      <vt:lpstr>ИГ!Заголовки_для_печати</vt:lpstr>
      <vt:lpstr>ИГ!Область_печати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кустадинчев роман</cp:lastModifiedBy>
  <cp:lastPrinted>2021-07-08T19:40:04Z</cp:lastPrinted>
  <dcterms:created xsi:type="dcterms:W3CDTF">1996-10-08T23:32:33Z</dcterms:created>
  <dcterms:modified xsi:type="dcterms:W3CDTF">2022-12-07T18:29:46Z</dcterms:modified>
</cp:coreProperties>
</file>