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Д 15-16" sheetId="103" r:id="rId1"/>
  </sheets>
  <definedNames>
    <definedName name="_xlnm.Print_Area" localSheetId="0">'Д 15-16'!$A$1:$L$87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03" l="1"/>
  <c r="D87" i="103" l="1"/>
  <c r="G87" i="103"/>
  <c r="J87" i="103"/>
  <c r="J42" i="103" l="1"/>
  <c r="J41" i="103"/>
  <c r="J40" i="103"/>
  <c r="J39" i="103"/>
  <c r="J38" i="103"/>
  <c r="J37" i="103"/>
  <c r="J36" i="103"/>
  <c r="J35" i="103"/>
  <c r="J34" i="103"/>
  <c r="J33" i="103"/>
  <c r="J32" i="103"/>
  <c r="J31" i="103"/>
  <c r="J30" i="103"/>
  <c r="J29" i="103"/>
  <c r="J28" i="103"/>
  <c r="J27" i="103"/>
  <c r="J26" i="103"/>
  <c r="J25" i="103"/>
  <c r="J24" i="103"/>
  <c r="J23" i="103"/>
  <c r="J22" i="103"/>
  <c r="L78" i="103"/>
  <c r="L77" i="103"/>
  <c r="L76" i="103"/>
  <c r="L75" i="103"/>
  <c r="L74" i="103"/>
  <c r="L73" i="103"/>
  <c r="L72" i="103"/>
  <c r="H79" i="103"/>
  <c r="H78" i="103"/>
  <c r="H77" i="103"/>
  <c r="H76" i="103"/>
  <c r="H75" i="103"/>
  <c r="H73" i="103" s="1"/>
</calcChain>
</file>

<file path=xl/sharedStrings.xml><?xml version="1.0" encoding="utf-8"?>
<sst xmlns="http://schemas.openxmlformats.org/spreadsheetml/2006/main" count="240" uniqueCount="138">
  <si>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</si>
  <si>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</si>
  <si>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</si>
  <si>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</si>
  <si>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</si>
  <si>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</si>
  <si>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</si>
  <si>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</si>
  <si>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</si>
  <si>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</si>
  <si>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</si>
  <si>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</si>
  <si>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</si>
  <si>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</si>
  <si>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</si>
  <si>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</si>
  <si>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</si>
  <si>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</si>
  <si>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</si>
  <si>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</si>
  <si>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</si>
  <si>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</si>
  <si>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</si>
  <si>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</si>
  <si>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</si>
  <si>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</si>
  <si>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</si>
  <si>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</si>
  <si>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</si>
  <si>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</si>
  <si>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</si>
  <si>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</si>
  <si>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</si>
  <si>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</si>
  <si>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</si>
  <si>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</si>
  <si>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</si>
  <si>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</si>
  <si>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</si>
  <si>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</si>
  <si>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</si>
  <si>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</si>
  <si>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</si>
  <si>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</si>
  <si>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</si>
  <si>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</si>
  <si>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</si>
  <si>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>2 СР</t>
  </si>
  <si>
    <t>СУДЬЯ НА ФИНИШЕ</t>
  </si>
  <si>
    <t>ВСЕРОССИЙСКИЕ СОРЕВНОВАНИЯ</t>
  </si>
  <si>
    <t>ПЕТРОВА Анжелика</t>
  </si>
  <si>
    <t xml:space="preserve">Чувашская Республика </t>
  </si>
  <si>
    <t>СУДАКОВА Ангелина</t>
  </si>
  <si>
    <t>Забайкальский край</t>
  </si>
  <si>
    <t>3 СР</t>
  </si>
  <si>
    <t>САМОЙЛОВИЧ Дарина</t>
  </si>
  <si>
    <t>НФ</t>
  </si>
  <si>
    <t>ИГНАТЬЕВА Ксения</t>
  </si>
  <si>
    <t>БЕЛОЗЁРОВА Милена</t>
  </si>
  <si>
    <t>РОМАНОВА Ксения</t>
  </si>
  <si>
    <t>ЁЛЫШЕВА Светлана</t>
  </si>
  <si>
    <t>ПИНЕГИНА Александра</t>
  </si>
  <si>
    <t>КРОТОВА Александра</t>
  </si>
  <si>
    <t>ВИКТОРОВА Виктория</t>
  </si>
  <si>
    <t>БЕРГ Виктория</t>
  </si>
  <si>
    <t>КОЛОСОВА Вероника</t>
  </si>
  <si>
    <t>ПЛЕХАНОВА Дарья</t>
  </si>
  <si>
    <t>БОЯНДИНА Александра</t>
  </si>
  <si>
    <t>ЗОРИНА Марина</t>
  </si>
  <si>
    <t>СМИРНОВА Анна</t>
  </si>
  <si>
    <t>ЛИЧМАНОВА Любовь</t>
  </si>
  <si>
    <t>СУХОРУЧЕНКОВА Мария</t>
  </si>
  <si>
    <t>КОСАРЕВА Арина</t>
  </si>
  <si>
    <t>ГАРМАШ Анастасия</t>
  </si>
  <si>
    <t>КОСАРЕВА Дарья</t>
  </si>
  <si>
    <t>ФЕДЬКИНА Валерия</t>
  </si>
  <si>
    <t>Липецкая область</t>
  </si>
  <si>
    <t xml:space="preserve">ГАТАУЛЛИНА Диляра </t>
  </si>
  <si>
    <t>Республика Татарстан</t>
  </si>
  <si>
    <t>ШАЙМАРДАНОВА Диляра</t>
  </si>
  <si>
    <t>ГАРИФУЛЛИНА Ангелина</t>
  </si>
  <si>
    <t>ДУДКИНА Карина</t>
  </si>
  <si>
    <t>Свердловская область</t>
  </si>
  <si>
    <t>САБЛИНА Дарья</t>
  </si>
  <si>
    <t>ПАВЛУШЕВА Ирина</t>
  </si>
  <si>
    <t>ШОРИКОВА Софья</t>
  </si>
  <si>
    <t>Калининградская область</t>
  </si>
  <si>
    <t>ВАСИНА Валерия</t>
  </si>
  <si>
    <t>ПЛОТНИКОВА Алина</t>
  </si>
  <si>
    <t>ПОТАНИНА Анастасия</t>
  </si>
  <si>
    <t>Воронежская область</t>
  </si>
  <si>
    <t>Мурманская область</t>
  </si>
  <si>
    <t>КЕЛЛЕР София</t>
  </si>
  <si>
    <t>Ставропольский край</t>
  </si>
  <si>
    <t>ДЕМИНА Вероника</t>
  </si>
  <si>
    <t>БУЛЫГИНА Мария</t>
  </si>
  <si>
    <t>ТРУШ Диана</t>
  </si>
  <si>
    <t>КАМЕНЕВА Марина</t>
  </si>
  <si>
    <t>ТКАЧУК Анастасия</t>
  </si>
  <si>
    <t>РОСТОВЩИКОВА Софья</t>
  </si>
  <si>
    <t xml:space="preserve">Пермский край </t>
  </si>
  <si>
    <t>ЕЛАГИНА Диана</t>
  </si>
  <si>
    <t>Ленинградская область</t>
  </si>
  <si>
    <t>ЗЕЛЕНСКАЯ Виолетта</t>
  </si>
  <si>
    <t>ВАСИЛЕНКО Владислава</t>
  </si>
  <si>
    <t>ХОХЛОВА Дарья</t>
  </si>
  <si>
    <t>СТАЦЕНКО Яна</t>
  </si>
  <si>
    <t>НЕДОРЕЗОВА Алиса</t>
  </si>
  <si>
    <t>ЦЫГАНОВА Анна</t>
  </si>
  <si>
    <t>АЛЕКСЕЕВА Дарья</t>
  </si>
  <si>
    <t>ГОРБАНЬ Дарья</t>
  </si>
  <si>
    <t>2 круга</t>
  </si>
  <si>
    <t>3 круга</t>
  </si>
  <si>
    <t>4 круга</t>
  </si>
  <si>
    <t>1 круг</t>
  </si>
  <si>
    <t/>
  </si>
  <si>
    <t>ЮДИНА Л.Н. (1 кат., Забайкальский край)</t>
  </si>
  <si>
    <t>БЕСЧАСТНОВ А.А. (ВК, г. Москва)</t>
  </si>
  <si>
    <t>ГЕОРГИЕВ В.М. (ВК, Чувашская Республика)</t>
  </si>
  <si>
    <t xml:space="preserve">НАЗВАНИЕ ТРАССЫ / РЕГ. НОМЕР: с. Архипо-Осиповка </t>
  </si>
  <si>
    <t>НАЧАЛО ГОНКИ: 12ч 40м</t>
  </si>
  <si>
    <t>№ ВРВС: 0080771811Я</t>
  </si>
  <si>
    <t>№ ЕКП 2022: 4803</t>
  </si>
  <si>
    <t>1,5 км / 5</t>
  </si>
  <si>
    <t>Москва</t>
  </si>
  <si>
    <t>Санкт Петербург</t>
  </si>
  <si>
    <t>Севастополь</t>
  </si>
  <si>
    <t>ВЫПОЛНЕНИЕ НТУ ЕВСК</t>
  </si>
  <si>
    <t>ИНФОРМАЦИЯ О ЖЮРИ И ГСК СОРЕВНОВАНИЙ:</t>
  </si>
  <si>
    <t>ДЕВУШКИ 15-16 лет</t>
  </si>
  <si>
    <t>МЕСТО ПРОВЕДЕНИЯ: г. Геленджик</t>
  </si>
  <si>
    <t>ДАТА ПРОВЕДЕНИЯ: 20 марта 2022 года</t>
  </si>
  <si>
    <t>Температура:</t>
  </si>
  <si>
    <t>Влажность:</t>
  </si>
  <si>
    <t>Осадки:</t>
  </si>
  <si>
    <t>Ветер:</t>
  </si>
  <si>
    <t>ПОГОДНЫЕ УСЛОВИЯ</t>
  </si>
  <si>
    <t>маунтинбайк - кросс - кантри - короткий 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</si>
</sst>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8" fillId="0" borderId="0"/>
  </cellStyleXfs>
  <cellXfs count="15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21" fontId="5" fillId="0" borderId="19" xfId="0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165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 wrapText="1"/>
    </xf>
    <xf numFmtId="0" fontId="20" fillId="0" borderId="26" xfId="8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2" borderId="27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123418</xdr:colOff>
      <xdr:row>0</xdr:row>
      <xdr:rowOff>17997</xdr:rowOff>
    </xdr:from>
    <xdr:to>
      <xdr:col>2</xdr:col>
      <xdr:colOff>218965</xdr:colOff>
      <xdr:row>5</xdr:row>
      <xdr:rowOff>87587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DA39287-4B9C-204A-A108-3A60BF09841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8" y="17997"/>
          <a:ext cx="1037099" cy="1186314"/>
        </a:xfrm>
        <a:prstGeom prst="rect">
          <a:avLst/>
        </a:prstGeom>
      </xdr:spPr>
    </xdr:pic>
    <xdr:clientData/>
  </xdr:twoCellAnchor>
  <xdr:twoCellAnchor editAs="oneCell">
    <xdr:from>
      <xdr:col>10</xdr:col>
      <xdr:colOff>558362</xdr:colOff>
      <xdr:row>0</xdr:row>
      <xdr:rowOff>64179</xdr:rowOff>
    </xdr:from>
    <xdr:to>
      <xdr:col>11</xdr:col>
      <xdr:colOff>989246</xdr:colOff>
      <xdr:row>4</xdr:row>
      <xdr:rowOff>251811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499C37A-6E2E-2A44-AACF-9AC774E2AF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879" y="64179"/>
          <a:ext cx="1449074" cy="1041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88"/>
  <sheetViews>
    <sheetView tabSelected="1" view="pageBreakPreview" topLeftCell="A64" zoomScaleNormal="100" zoomScaleSheetLayoutView="100" workbookViewId="0">
      <selection activeCell="H75" sqref="H75"/>
    </sheetView>
  </sheetViews>
  <sheetFormatPr defaultColWidth="9.140625" defaultRowHeight="12.75" x14ac:dyDescent="0.2"/>
  <cols>
    <col min="1" max="1" width="7" style="1" customWidth="1"/>
    <col min="2" max="2" width="7" style="61" customWidth="1"/>
    <col min="3" max="3" width="13.28515625" style="61" customWidth="1"/>
    <col min="4" max="4" width="24" style="1" customWidth="1"/>
    <col min="5" max="5" width="11.7109375" style="1" customWidth="1"/>
    <col min="6" max="6" width="8.85546875" style="1" customWidth="1"/>
    <col min="7" max="7" width="22.42578125" style="1" customWidth="1"/>
    <col min="8" max="8" width="11.42578125" style="1" customWidth="1"/>
    <col min="9" max="9" width="12.28515625" style="1" customWidth="1"/>
    <col min="10" max="10" width="11.85546875" style="48" customWidth="1"/>
    <col min="11" max="11" width="15.28515625" style="1" customWidth="1"/>
    <col min="12" max="12" width="15.5703125" style="1" customWidth="1"/>
    <col min="13" max="16384" width="9.140625" style="1"/>
  </cols>
  <sheetData>
    <row r="1" spans="1:17" ht="15.75" customHeight="1" thickTop="1" x14ac:dyDescent="0.2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7" ht="15.75" customHeight="1" x14ac:dyDescent="0.2">
      <c r="A2" s="120" t="s">
        <v>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7" ht="15.75" customHeight="1" x14ac:dyDescent="0.2">
      <c r="A3" s="120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1:17" ht="21" x14ac:dyDescent="0.2">
      <c r="A4" s="120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7" ht="21" x14ac:dyDescent="0.2">
      <c r="A5" s="120" t="s">
        <v>46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O5" s="23"/>
    </row>
    <row r="6" spans="1:17" s="2" customFormat="1" ht="28.5" x14ac:dyDescent="0.2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Q6" s="23"/>
    </row>
    <row r="7" spans="1:17" s="2" customFormat="1" ht="18" customHeight="1" x14ac:dyDescent="0.2">
      <c r="A7" s="126" t="s">
        <v>14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1:17" s="2" customFormat="1" ht="4.5" customHeight="1" thickBot="1" x14ac:dyDescent="0.25">
      <c r="A8" s="129" t="s">
        <v>115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1:17" ht="19.5" customHeight="1" thickTop="1" x14ac:dyDescent="0.2">
      <c r="A9" s="132" t="s">
        <v>18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7" ht="18" customHeight="1" x14ac:dyDescent="0.2">
      <c r="A10" s="135" t="s">
        <v>137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17" ht="19.5" customHeight="1" x14ac:dyDescent="0.2">
      <c r="A11" s="135" t="s">
        <v>129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17" ht="5.25" customHeight="1" x14ac:dyDescent="0.2">
      <c r="A12" s="114" t="s">
        <v>115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7" ht="15.75" x14ac:dyDescent="0.2">
      <c r="A13" s="40" t="s">
        <v>130</v>
      </c>
      <c r="B13" s="20"/>
      <c r="C13" s="20"/>
      <c r="D13" s="65"/>
      <c r="E13" s="3"/>
      <c r="F13" s="3"/>
      <c r="G13" s="28" t="s">
        <v>120</v>
      </c>
      <c r="H13" s="63"/>
      <c r="I13" s="3"/>
      <c r="J13" s="41"/>
      <c r="K13" s="25"/>
      <c r="L13" s="26" t="s">
        <v>121</v>
      </c>
    </row>
    <row r="14" spans="1:17" ht="15.75" x14ac:dyDescent="0.2">
      <c r="A14" s="17" t="s">
        <v>131</v>
      </c>
      <c r="B14" s="12"/>
      <c r="C14" s="12"/>
      <c r="D14" s="64"/>
      <c r="E14" s="4"/>
      <c r="F14" s="4"/>
      <c r="G14" s="5" t="s">
        <v>41</v>
      </c>
      <c r="H14" s="62"/>
      <c r="I14" s="4"/>
      <c r="J14" s="42"/>
      <c r="K14" s="27"/>
      <c r="L14" s="60" t="s">
        <v>122</v>
      </c>
    </row>
    <row r="15" spans="1:17" ht="15" x14ac:dyDescent="0.2">
      <c r="A15" s="138" t="s">
        <v>128</v>
      </c>
      <c r="B15" s="139"/>
      <c r="C15" s="139"/>
      <c r="D15" s="139"/>
      <c r="E15" s="139"/>
      <c r="F15" s="139"/>
      <c r="G15" s="140"/>
      <c r="H15" s="148" t="s">
        <v>1</v>
      </c>
      <c r="I15" s="139"/>
      <c r="J15" s="139"/>
      <c r="K15" s="139"/>
      <c r="L15" s="149"/>
    </row>
    <row r="16" spans="1:17" ht="15" x14ac:dyDescent="0.2">
      <c r="A16" s="18"/>
      <c r="B16" s="13"/>
      <c r="C16" s="13"/>
      <c r="D16" s="9"/>
      <c r="E16" s="10"/>
      <c r="F16" s="9"/>
      <c r="G16" s="11" t="s">
        <v>115</v>
      </c>
      <c r="H16" s="33" t="s">
        <v>119</v>
      </c>
      <c r="I16" s="6"/>
      <c r="J16" s="43"/>
      <c r="K16" s="6"/>
      <c r="L16" s="19"/>
    </row>
    <row r="17" spans="1:12" ht="15" x14ac:dyDescent="0.2">
      <c r="A17" s="18" t="s">
        <v>15</v>
      </c>
      <c r="B17" s="13"/>
      <c r="C17" s="13"/>
      <c r="D17" s="8"/>
      <c r="E17" s="10"/>
      <c r="F17" s="9"/>
      <c r="G17" s="11" t="s">
        <v>116</v>
      </c>
      <c r="H17" s="33" t="s">
        <v>39</v>
      </c>
      <c r="I17" s="6"/>
      <c r="J17" s="43"/>
      <c r="K17" s="6"/>
      <c r="L17" s="32"/>
    </row>
    <row r="18" spans="1:12" ht="15" x14ac:dyDescent="0.2">
      <c r="A18" s="18" t="s">
        <v>16</v>
      </c>
      <c r="B18" s="13"/>
      <c r="C18" s="13"/>
      <c r="D18" s="8"/>
      <c r="E18" s="10"/>
      <c r="F18" s="9"/>
      <c r="G18" s="11" t="s">
        <v>117</v>
      </c>
      <c r="H18" s="33" t="s">
        <v>40</v>
      </c>
      <c r="I18" s="6"/>
      <c r="J18" s="43"/>
      <c r="K18" s="6"/>
      <c r="L18" s="32"/>
    </row>
    <row r="19" spans="1:12" ht="16.5" thickBot="1" x14ac:dyDescent="0.25">
      <c r="A19" s="18" t="s">
        <v>13</v>
      </c>
      <c r="B19" s="14"/>
      <c r="C19" s="14"/>
      <c r="D19" s="7"/>
      <c r="E19" s="7"/>
      <c r="F19" s="7"/>
      <c r="G19" s="11" t="s">
        <v>118</v>
      </c>
      <c r="H19" s="33" t="s">
        <v>38</v>
      </c>
      <c r="I19" s="6"/>
      <c r="J19" s="43"/>
      <c r="K19" s="72">
        <v>7.5</v>
      </c>
      <c r="L19" s="19" t="s">
        <v>123</v>
      </c>
    </row>
    <row r="20" spans="1:12" ht="7.5" customHeight="1" thickTop="1" thickBot="1" x14ac:dyDescent="0.25">
      <c r="A20" s="21"/>
      <c r="B20" s="22"/>
      <c r="C20" s="22"/>
      <c r="D20" s="21"/>
      <c r="E20" s="21"/>
      <c r="F20" s="21"/>
      <c r="G20" s="21"/>
      <c r="H20" s="21"/>
      <c r="I20" s="21"/>
      <c r="J20" s="44"/>
      <c r="K20" s="21"/>
      <c r="L20" s="21"/>
    </row>
    <row r="21" spans="1:12" s="104" customFormat="1" ht="28.5" customHeight="1" thickTop="1" x14ac:dyDescent="0.2">
      <c r="A21" s="82" t="s">
        <v>5</v>
      </c>
      <c r="B21" s="83" t="s">
        <v>10</v>
      </c>
      <c r="C21" s="83" t="s">
        <v>33</v>
      </c>
      <c r="D21" s="83" t="s">
        <v>2</v>
      </c>
      <c r="E21" s="83" t="s">
        <v>32</v>
      </c>
      <c r="F21" s="83" t="s">
        <v>7</v>
      </c>
      <c r="G21" s="83" t="s">
        <v>11</v>
      </c>
      <c r="H21" s="83" t="s">
        <v>6</v>
      </c>
      <c r="I21" s="83" t="s">
        <v>21</v>
      </c>
      <c r="J21" s="84" t="s">
        <v>19</v>
      </c>
      <c r="K21" s="85" t="s">
        <v>127</v>
      </c>
      <c r="L21" s="86" t="s">
        <v>12</v>
      </c>
    </row>
    <row r="22" spans="1:12" ht="26.25" customHeight="1" x14ac:dyDescent="0.2">
      <c r="A22" s="73">
        <v>1</v>
      </c>
      <c r="B22" s="74">
        <v>146</v>
      </c>
      <c r="C22" s="74">
        <v>10091964468</v>
      </c>
      <c r="D22" s="75" t="s">
        <v>75</v>
      </c>
      <c r="E22" s="80">
        <v>38944</v>
      </c>
      <c r="F22" s="76" t="s">
        <v>29</v>
      </c>
      <c r="G22" s="81" t="s">
        <v>76</v>
      </c>
      <c r="H22" s="77">
        <v>1.6631944444444446E-2</v>
      </c>
      <c r="I22" s="77" t="s">
        <v>115</v>
      </c>
      <c r="J22" s="78">
        <f t="shared" ref="J22:J42" si="0">IFERROR($K$19*3600/(HOUR(H22)*3600+MINUTE(H22)*60+SECOND(H22)),"")</f>
        <v>18.789144050104383</v>
      </c>
      <c r="K22" s="79"/>
      <c r="L22" s="87"/>
    </row>
    <row r="23" spans="1:12" ht="26.25" customHeight="1" x14ac:dyDescent="0.2">
      <c r="A23" s="73">
        <v>2</v>
      </c>
      <c r="B23" s="74">
        <v>148</v>
      </c>
      <c r="C23" s="74">
        <v>10096898738</v>
      </c>
      <c r="D23" s="75" t="s">
        <v>71</v>
      </c>
      <c r="E23" s="80">
        <v>39363</v>
      </c>
      <c r="F23" s="76" t="s">
        <v>47</v>
      </c>
      <c r="G23" s="81" t="s">
        <v>125</v>
      </c>
      <c r="H23" s="77">
        <v>1.6689814814814817E-2</v>
      </c>
      <c r="I23" s="77">
        <v>5.7870370370371321E-5</v>
      </c>
      <c r="J23" s="78">
        <f t="shared" si="0"/>
        <v>18.723994452149793</v>
      </c>
      <c r="K23" s="79"/>
      <c r="L23" s="87"/>
    </row>
    <row r="24" spans="1:12" ht="26.25" customHeight="1" x14ac:dyDescent="0.2">
      <c r="A24" s="73">
        <v>3</v>
      </c>
      <c r="B24" s="74">
        <v>153</v>
      </c>
      <c r="C24" s="74">
        <v>10100512794</v>
      </c>
      <c r="D24" s="75" t="s">
        <v>72</v>
      </c>
      <c r="E24" s="80">
        <v>39439</v>
      </c>
      <c r="F24" s="76" t="s">
        <v>47</v>
      </c>
      <c r="G24" s="81" t="s">
        <v>125</v>
      </c>
      <c r="H24" s="77">
        <v>1.6782407407407409E-2</v>
      </c>
      <c r="I24" s="77">
        <v>1.5046296296296335E-4</v>
      </c>
      <c r="J24" s="78">
        <f t="shared" si="0"/>
        <v>18.620689655172413</v>
      </c>
      <c r="K24" s="79"/>
      <c r="L24" s="87"/>
    </row>
    <row r="25" spans="1:12" ht="26.25" customHeight="1" x14ac:dyDescent="0.2">
      <c r="A25" s="73">
        <v>4</v>
      </c>
      <c r="B25" s="74">
        <v>159</v>
      </c>
      <c r="C25" s="74">
        <v>10091152702</v>
      </c>
      <c r="D25" s="75" t="s">
        <v>80</v>
      </c>
      <c r="E25" s="80">
        <v>39034</v>
      </c>
      <c r="F25" s="76" t="s">
        <v>47</v>
      </c>
      <c r="G25" s="81" t="s">
        <v>34</v>
      </c>
      <c r="H25" s="77">
        <v>1.699074074074074E-2</v>
      </c>
      <c r="I25" s="77">
        <v>3.5879629629629456E-4</v>
      </c>
      <c r="J25" s="78">
        <f t="shared" si="0"/>
        <v>18.392370572207085</v>
      </c>
      <c r="K25" s="79"/>
      <c r="L25" s="87"/>
    </row>
    <row r="26" spans="1:12" ht="26.25" customHeight="1" x14ac:dyDescent="0.2">
      <c r="A26" s="73">
        <v>5</v>
      </c>
      <c r="B26" s="74">
        <v>147</v>
      </c>
      <c r="C26" s="74">
        <v>10097347665</v>
      </c>
      <c r="D26" s="75" t="s">
        <v>52</v>
      </c>
      <c r="E26" s="80">
        <v>39053</v>
      </c>
      <c r="F26" s="76" t="s">
        <v>29</v>
      </c>
      <c r="G26" s="81" t="s">
        <v>22</v>
      </c>
      <c r="H26" s="77">
        <v>1.7037037037037038E-2</v>
      </c>
      <c r="I26" s="77">
        <v>4.0509259259259231E-4</v>
      </c>
      <c r="J26" s="78">
        <f t="shared" si="0"/>
        <v>18.342391304347824</v>
      </c>
      <c r="K26" s="79"/>
      <c r="L26" s="87"/>
    </row>
    <row r="27" spans="1:12" ht="26.25" customHeight="1" x14ac:dyDescent="0.2">
      <c r="A27" s="73">
        <v>6</v>
      </c>
      <c r="B27" s="74">
        <v>149</v>
      </c>
      <c r="C27" s="74">
        <v>10090420350</v>
      </c>
      <c r="D27" s="75" t="s">
        <v>81</v>
      </c>
      <c r="E27" s="80">
        <v>38979</v>
      </c>
      <c r="F27" s="76" t="s">
        <v>42</v>
      </c>
      <c r="G27" s="81" t="s">
        <v>82</v>
      </c>
      <c r="H27" s="77">
        <v>1.7094907407407409E-2</v>
      </c>
      <c r="I27" s="77">
        <v>4.6296296296296363E-4</v>
      </c>
      <c r="J27" s="78">
        <f t="shared" si="0"/>
        <v>18.280297901150981</v>
      </c>
      <c r="K27" s="79"/>
      <c r="L27" s="87"/>
    </row>
    <row r="28" spans="1:12" ht="26.25" customHeight="1" x14ac:dyDescent="0.2">
      <c r="A28" s="73">
        <v>7</v>
      </c>
      <c r="B28" s="74">
        <v>179</v>
      </c>
      <c r="C28" s="74">
        <v>10089713260</v>
      </c>
      <c r="D28" s="75" t="s">
        <v>101</v>
      </c>
      <c r="E28" s="80">
        <v>39148</v>
      </c>
      <c r="F28" s="76" t="s">
        <v>29</v>
      </c>
      <c r="G28" s="81" t="s">
        <v>102</v>
      </c>
      <c r="H28" s="77">
        <v>1.712962962962963E-2</v>
      </c>
      <c r="I28" s="77">
        <v>4.9768518518518434E-4</v>
      </c>
      <c r="J28" s="78">
        <f t="shared" si="0"/>
        <v>18.243243243243242</v>
      </c>
      <c r="K28" s="79"/>
      <c r="L28" s="87"/>
    </row>
    <row r="29" spans="1:12" ht="26.25" customHeight="1" x14ac:dyDescent="0.2">
      <c r="A29" s="73">
        <v>8</v>
      </c>
      <c r="B29" s="74">
        <v>151</v>
      </c>
      <c r="C29" s="74">
        <v>10114018733</v>
      </c>
      <c r="D29" s="75" t="s">
        <v>68</v>
      </c>
      <c r="E29" s="80">
        <v>39126</v>
      </c>
      <c r="F29" s="76" t="s">
        <v>42</v>
      </c>
      <c r="G29" s="81" t="s">
        <v>36</v>
      </c>
      <c r="H29" s="77">
        <v>1.7199074074074071E-2</v>
      </c>
      <c r="I29" s="77">
        <v>5.6712962962962576E-4</v>
      </c>
      <c r="J29" s="78">
        <f t="shared" si="0"/>
        <v>18.169582772543741</v>
      </c>
      <c r="K29" s="79"/>
      <c r="L29" s="87"/>
    </row>
    <row r="30" spans="1:12" ht="26.25" customHeight="1" x14ac:dyDescent="0.2">
      <c r="A30" s="73">
        <v>9</v>
      </c>
      <c r="B30" s="74">
        <v>150</v>
      </c>
      <c r="C30" s="74">
        <v>10091855041</v>
      </c>
      <c r="D30" s="75" t="s">
        <v>70</v>
      </c>
      <c r="E30" s="80">
        <v>38747</v>
      </c>
      <c r="F30" s="76" t="s">
        <v>42</v>
      </c>
      <c r="G30" s="81" t="s">
        <v>125</v>
      </c>
      <c r="H30" s="77">
        <v>1.726851851851852E-2</v>
      </c>
      <c r="I30" s="77">
        <v>6.3657407407407413E-4</v>
      </c>
      <c r="J30" s="78">
        <f t="shared" si="0"/>
        <v>18.096514745308312</v>
      </c>
      <c r="K30" s="79"/>
      <c r="L30" s="87"/>
    </row>
    <row r="31" spans="1:12" ht="26.25" customHeight="1" x14ac:dyDescent="0.2">
      <c r="A31" s="73">
        <v>10</v>
      </c>
      <c r="B31" s="74">
        <v>154</v>
      </c>
      <c r="C31" s="74">
        <v>10083844154</v>
      </c>
      <c r="D31" s="75" t="s">
        <v>69</v>
      </c>
      <c r="E31" s="80">
        <v>39353</v>
      </c>
      <c r="F31" s="76" t="s">
        <v>42</v>
      </c>
      <c r="G31" s="81" t="s">
        <v>124</v>
      </c>
      <c r="H31" s="77">
        <v>1.7337962962962961E-2</v>
      </c>
      <c r="I31" s="77">
        <v>7.0601851851851555E-4</v>
      </c>
      <c r="J31" s="78">
        <f t="shared" si="0"/>
        <v>18.024032042723633</v>
      </c>
      <c r="K31" s="79"/>
      <c r="L31" s="87"/>
    </row>
    <row r="32" spans="1:12" ht="26.25" customHeight="1" x14ac:dyDescent="0.2">
      <c r="A32" s="73">
        <v>11</v>
      </c>
      <c r="B32" s="74">
        <v>183</v>
      </c>
      <c r="C32" s="74">
        <v>10115078760</v>
      </c>
      <c r="D32" s="75" t="s">
        <v>88</v>
      </c>
      <c r="E32" s="80">
        <v>39380</v>
      </c>
      <c r="F32" s="76" t="s">
        <v>42</v>
      </c>
      <c r="G32" s="81" t="s">
        <v>34</v>
      </c>
      <c r="H32" s="77">
        <v>1.7604166666666667E-2</v>
      </c>
      <c r="I32" s="77">
        <v>9.7222222222222154E-4</v>
      </c>
      <c r="J32" s="78">
        <f t="shared" si="0"/>
        <v>17.751479289940828</v>
      </c>
      <c r="K32" s="79"/>
      <c r="L32" s="87"/>
    </row>
    <row r="33" spans="1:12" ht="26.25" customHeight="1" x14ac:dyDescent="0.2">
      <c r="A33" s="73">
        <v>12</v>
      </c>
      <c r="B33" s="74">
        <v>158</v>
      </c>
      <c r="C33" s="74">
        <v>10089791365</v>
      </c>
      <c r="D33" s="75" t="s">
        <v>74</v>
      </c>
      <c r="E33" s="80">
        <v>38728</v>
      </c>
      <c r="F33" s="76" t="s">
        <v>29</v>
      </c>
      <c r="G33" s="81" t="s">
        <v>125</v>
      </c>
      <c r="H33" s="77">
        <v>1.7662037037037035E-2</v>
      </c>
      <c r="I33" s="77">
        <v>1.0300925925925894E-3</v>
      </c>
      <c r="J33" s="78">
        <f t="shared" si="0"/>
        <v>17.693315858453474</v>
      </c>
      <c r="K33" s="79"/>
      <c r="L33" s="87"/>
    </row>
    <row r="34" spans="1:12" ht="26.25" customHeight="1" x14ac:dyDescent="0.2">
      <c r="A34" s="73">
        <v>13</v>
      </c>
      <c r="B34" s="74">
        <v>184</v>
      </c>
      <c r="C34" s="74">
        <v>10104689858</v>
      </c>
      <c r="D34" s="75" t="s">
        <v>89</v>
      </c>
      <c r="E34" s="80">
        <v>39216</v>
      </c>
      <c r="F34" s="76" t="s">
        <v>42</v>
      </c>
      <c r="G34" s="81" t="s">
        <v>34</v>
      </c>
      <c r="H34" s="77">
        <v>1.7905092592592594E-2</v>
      </c>
      <c r="I34" s="77">
        <v>1.2731481481481483E-3</v>
      </c>
      <c r="J34" s="78">
        <f t="shared" si="0"/>
        <v>17.453135100193922</v>
      </c>
      <c r="K34" s="79"/>
      <c r="L34" s="87"/>
    </row>
    <row r="35" spans="1:12" ht="26.25" customHeight="1" x14ac:dyDescent="0.2">
      <c r="A35" s="73">
        <v>14</v>
      </c>
      <c r="B35" s="74">
        <v>164</v>
      </c>
      <c r="C35" s="74">
        <v>10123679933</v>
      </c>
      <c r="D35" s="75" t="s">
        <v>55</v>
      </c>
      <c r="E35" s="80">
        <v>39300</v>
      </c>
      <c r="F35" s="76" t="s">
        <v>54</v>
      </c>
      <c r="G35" s="81" t="s">
        <v>35</v>
      </c>
      <c r="H35" s="77">
        <v>1.8032407407407407E-2</v>
      </c>
      <c r="I35" s="77">
        <v>1.400462962962961E-3</v>
      </c>
      <c r="J35" s="78">
        <f t="shared" si="0"/>
        <v>17.329910141206675</v>
      </c>
      <c r="K35" s="79"/>
      <c r="L35" s="87"/>
    </row>
    <row r="36" spans="1:12" ht="26.25" customHeight="1" x14ac:dyDescent="0.2">
      <c r="A36" s="73">
        <v>15</v>
      </c>
      <c r="B36" s="74">
        <v>152</v>
      </c>
      <c r="C36" s="74">
        <v>10110815915</v>
      </c>
      <c r="D36" s="75" t="s">
        <v>63</v>
      </c>
      <c r="E36" s="80">
        <v>39349</v>
      </c>
      <c r="F36" s="76" t="s">
        <v>47</v>
      </c>
      <c r="G36" s="81" t="s">
        <v>51</v>
      </c>
      <c r="H36" s="77">
        <v>1.8101851851851852E-2</v>
      </c>
      <c r="I36" s="77">
        <v>1.4699074074074059E-3</v>
      </c>
      <c r="J36" s="78">
        <f t="shared" si="0"/>
        <v>17.263427109974426</v>
      </c>
      <c r="K36" s="79"/>
      <c r="L36" s="87"/>
    </row>
    <row r="37" spans="1:12" ht="26.25" customHeight="1" x14ac:dyDescent="0.2">
      <c r="A37" s="73">
        <v>16</v>
      </c>
      <c r="B37" s="74">
        <v>155</v>
      </c>
      <c r="C37" s="74">
        <v>10113798461</v>
      </c>
      <c r="D37" s="75" t="s">
        <v>84</v>
      </c>
      <c r="E37" s="80">
        <v>39189</v>
      </c>
      <c r="F37" s="76" t="s">
        <v>47</v>
      </c>
      <c r="G37" s="81" t="s">
        <v>82</v>
      </c>
      <c r="H37" s="77">
        <v>1.8136574074074072E-2</v>
      </c>
      <c r="I37" s="77">
        <v>1.5046296296296266E-3</v>
      </c>
      <c r="J37" s="78">
        <f t="shared" si="0"/>
        <v>17.230376515634973</v>
      </c>
      <c r="K37" s="79"/>
      <c r="L37" s="87"/>
    </row>
    <row r="38" spans="1:12" ht="26.25" customHeight="1" x14ac:dyDescent="0.2">
      <c r="A38" s="73">
        <v>17</v>
      </c>
      <c r="B38" s="74">
        <v>157</v>
      </c>
      <c r="C38" s="74">
        <v>10102629115</v>
      </c>
      <c r="D38" s="75" t="s">
        <v>85</v>
      </c>
      <c r="E38" s="80">
        <v>39336</v>
      </c>
      <c r="F38" s="76" t="s">
        <v>47</v>
      </c>
      <c r="G38" s="81" t="s">
        <v>82</v>
      </c>
      <c r="H38" s="77">
        <v>1.818287037037037E-2</v>
      </c>
      <c r="I38" s="77">
        <v>1.5509259259259243E-3</v>
      </c>
      <c r="J38" s="78">
        <f t="shared" si="0"/>
        <v>17.186505410566518</v>
      </c>
      <c r="K38" s="79"/>
      <c r="L38" s="87"/>
    </row>
    <row r="39" spans="1:12" ht="26.25" customHeight="1" x14ac:dyDescent="0.2">
      <c r="A39" s="73">
        <v>18</v>
      </c>
      <c r="B39" s="74">
        <v>173</v>
      </c>
      <c r="C39" s="74">
        <v>10105865780</v>
      </c>
      <c r="D39" s="75" t="s">
        <v>83</v>
      </c>
      <c r="E39" s="80">
        <v>39275</v>
      </c>
      <c r="F39" s="76" t="s">
        <v>47</v>
      </c>
      <c r="G39" s="81" t="s">
        <v>82</v>
      </c>
      <c r="H39" s="77">
        <v>1.8310185185185186E-2</v>
      </c>
      <c r="I39" s="77">
        <v>1.6782407407407406E-3</v>
      </c>
      <c r="J39" s="78">
        <f t="shared" si="0"/>
        <v>17.06700379266751</v>
      </c>
      <c r="K39" s="79"/>
      <c r="L39" s="87"/>
    </row>
    <row r="40" spans="1:12" ht="26.25" customHeight="1" x14ac:dyDescent="0.2">
      <c r="A40" s="73">
        <v>19</v>
      </c>
      <c r="B40" s="74">
        <v>161</v>
      </c>
      <c r="C40" s="74">
        <v>10091527665</v>
      </c>
      <c r="D40" s="75" t="s">
        <v>61</v>
      </c>
      <c r="E40" s="80">
        <v>39247</v>
      </c>
      <c r="F40" s="76" t="s">
        <v>47</v>
      </c>
      <c r="G40" s="81" t="s">
        <v>51</v>
      </c>
      <c r="H40" s="77">
        <v>1.8402777777777778E-2</v>
      </c>
      <c r="I40" s="77">
        <v>1.7708333333333326E-3</v>
      </c>
      <c r="J40" s="78">
        <f t="shared" si="0"/>
        <v>16.981132075471699</v>
      </c>
      <c r="K40" s="79"/>
      <c r="L40" s="87"/>
    </row>
    <row r="41" spans="1:12" ht="26.25" customHeight="1" x14ac:dyDescent="0.2">
      <c r="A41" s="73">
        <v>20</v>
      </c>
      <c r="B41" s="74">
        <v>156</v>
      </c>
      <c r="C41" s="74">
        <v>10113100667</v>
      </c>
      <c r="D41" s="75" t="s">
        <v>77</v>
      </c>
      <c r="E41" s="80">
        <v>38759</v>
      </c>
      <c r="F41" s="76" t="s">
        <v>42</v>
      </c>
      <c r="G41" s="81" t="s">
        <v>78</v>
      </c>
      <c r="H41" s="77">
        <v>1.8506944444444444E-2</v>
      </c>
      <c r="I41" s="77">
        <v>1.8749999999999982E-3</v>
      </c>
      <c r="J41" s="78">
        <f t="shared" si="0"/>
        <v>16.885553470919323</v>
      </c>
      <c r="K41" s="79"/>
      <c r="L41" s="87"/>
    </row>
    <row r="42" spans="1:12" ht="26.25" customHeight="1" x14ac:dyDescent="0.2">
      <c r="A42" s="73">
        <v>21</v>
      </c>
      <c r="B42" s="74">
        <v>160</v>
      </c>
      <c r="C42" s="74">
        <v>10119277648</v>
      </c>
      <c r="D42" s="75" t="s">
        <v>73</v>
      </c>
      <c r="E42" s="80">
        <v>39316</v>
      </c>
      <c r="F42" s="76" t="s">
        <v>54</v>
      </c>
      <c r="G42" s="81" t="s">
        <v>125</v>
      </c>
      <c r="H42" s="77">
        <v>1.8668981481481481E-2</v>
      </c>
      <c r="I42" s="77">
        <v>2.0370370370370351E-3</v>
      </c>
      <c r="J42" s="78">
        <f t="shared" si="0"/>
        <v>16.738995660260386</v>
      </c>
      <c r="K42" s="79"/>
      <c r="L42" s="87"/>
    </row>
    <row r="43" spans="1:12" ht="26.25" customHeight="1" x14ac:dyDescent="0.2">
      <c r="A43" s="73">
        <v>22</v>
      </c>
      <c r="B43" s="74">
        <v>182</v>
      </c>
      <c r="C43" s="74">
        <v>10115072595</v>
      </c>
      <c r="D43" s="75" t="s">
        <v>87</v>
      </c>
      <c r="E43" s="80">
        <v>39279</v>
      </c>
      <c r="F43" s="76" t="s">
        <v>29</v>
      </c>
      <c r="G43" s="81" t="s">
        <v>34</v>
      </c>
      <c r="H43" s="77"/>
      <c r="I43" s="88"/>
      <c r="J43" s="78"/>
      <c r="K43" s="79"/>
      <c r="L43" s="89" t="s">
        <v>114</v>
      </c>
    </row>
    <row r="44" spans="1:12" ht="26.25" customHeight="1" x14ac:dyDescent="0.2">
      <c r="A44" s="73">
        <v>23</v>
      </c>
      <c r="B44" s="74">
        <v>162</v>
      </c>
      <c r="C44" s="74">
        <v>10093566079</v>
      </c>
      <c r="D44" s="75" t="s">
        <v>65</v>
      </c>
      <c r="E44" s="80">
        <v>38722</v>
      </c>
      <c r="F44" s="76" t="s">
        <v>29</v>
      </c>
      <c r="G44" s="81" t="s">
        <v>36</v>
      </c>
      <c r="H44" s="77"/>
      <c r="I44" s="88"/>
      <c r="J44" s="78"/>
      <c r="K44" s="79"/>
      <c r="L44" s="89" t="s">
        <v>114</v>
      </c>
    </row>
    <row r="45" spans="1:12" ht="26.25" customHeight="1" x14ac:dyDescent="0.2">
      <c r="A45" s="73">
        <v>24</v>
      </c>
      <c r="B45" s="74">
        <v>167</v>
      </c>
      <c r="C45" s="74">
        <v>10113102889</v>
      </c>
      <c r="D45" s="75" t="s">
        <v>79</v>
      </c>
      <c r="E45" s="80">
        <v>39142</v>
      </c>
      <c r="F45" s="76" t="s">
        <v>42</v>
      </c>
      <c r="G45" s="81" t="s">
        <v>78</v>
      </c>
      <c r="H45" s="77"/>
      <c r="I45" s="88"/>
      <c r="J45" s="78"/>
      <c r="K45" s="79"/>
      <c r="L45" s="89" t="s">
        <v>114</v>
      </c>
    </row>
    <row r="46" spans="1:12" ht="26.25" customHeight="1" x14ac:dyDescent="0.2">
      <c r="A46" s="73">
        <v>25</v>
      </c>
      <c r="B46" s="74">
        <v>175</v>
      </c>
      <c r="C46" s="74">
        <v>10104582754</v>
      </c>
      <c r="D46" s="75" t="s">
        <v>98</v>
      </c>
      <c r="E46" s="80">
        <v>38833</v>
      </c>
      <c r="F46" s="76" t="s">
        <v>29</v>
      </c>
      <c r="G46" s="81" t="s">
        <v>90</v>
      </c>
      <c r="H46" s="77"/>
      <c r="I46" s="88"/>
      <c r="J46" s="78"/>
      <c r="K46" s="79"/>
      <c r="L46" s="89" t="s">
        <v>111</v>
      </c>
    </row>
    <row r="47" spans="1:12" ht="26.25" customHeight="1" x14ac:dyDescent="0.2">
      <c r="A47" s="73">
        <v>26</v>
      </c>
      <c r="B47" s="74">
        <v>181</v>
      </c>
      <c r="C47" s="74">
        <v>10105844259</v>
      </c>
      <c r="D47" s="75" t="s">
        <v>99</v>
      </c>
      <c r="E47" s="80">
        <v>39094</v>
      </c>
      <c r="F47" s="76" t="s">
        <v>47</v>
      </c>
      <c r="G47" s="81" t="s">
        <v>100</v>
      </c>
      <c r="H47" s="77"/>
      <c r="I47" s="88"/>
      <c r="J47" s="78"/>
      <c r="K47" s="79"/>
      <c r="L47" s="89" t="s">
        <v>111</v>
      </c>
    </row>
    <row r="48" spans="1:12" ht="26.25" customHeight="1" x14ac:dyDescent="0.2">
      <c r="A48" s="73">
        <v>27</v>
      </c>
      <c r="B48" s="74">
        <v>174</v>
      </c>
      <c r="C48" s="74">
        <v>10126306007</v>
      </c>
      <c r="D48" s="75" t="s">
        <v>59</v>
      </c>
      <c r="E48" s="80">
        <v>39109</v>
      </c>
      <c r="F48" s="76" t="s">
        <v>47</v>
      </c>
      <c r="G48" s="81" t="s">
        <v>53</v>
      </c>
      <c r="H48" s="77"/>
      <c r="I48" s="88"/>
      <c r="J48" s="78"/>
      <c r="K48" s="79"/>
      <c r="L48" s="89" t="s">
        <v>111</v>
      </c>
    </row>
    <row r="49" spans="1:12" ht="26.25" customHeight="1" x14ac:dyDescent="0.2">
      <c r="A49" s="73">
        <v>28</v>
      </c>
      <c r="B49" s="74">
        <v>163</v>
      </c>
      <c r="C49" s="74">
        <v>10096572170</v>
      </c>
      <c r="D49" s="75" t="s">
        <v>50</v>
      </c>
      <c r="E49" s="80">
        <v>38987</v>
      </c>
      <c r="F49" s="76" t="s">
        <v>42</v>
      </c>
      <c r="G49" s="81" t="s">
        <v>51</v>
      </c>
      <c r="H49" s="77"/>
      <c r="I49" s="88"/>
      <c r="J49" s="78"/>
      <c r="K49" s="79"/>
      <c r="L49" s="89" t="s">
        <v>111</v>
      </c>
    </row>
    <row r="50" spans="1:12" ht="26.25" customHeight="1" x14ac:dyDescent="0.2">
      <c r="A50" s="73">
        <v>29</v>
      </c>
      <c r="B50" s="74">
        <v>193</v>
      </c>
      <c r="C50" s="74">
        <v>10082343482</v>
      </c>
      <c r="D50" s="75" t="s">
        <v>110</v>
      </c>
      <c r="E50" s="80">
        <v>39244</v>
      </c>
      <c r="F50" s="76" t="s">
        <v>54</v>
      </c>
      <c r="G50" s="81" t="s">
        <v>86</v>
      </c>
      <c r="H50" s="77"/>
      <c r="I50" s="88"/>
      <c r="J50" s="78"/>
      <c r="K50" s="79"/>
      <c r="L50" s="89" t="s">
        <v>111</v>
      </c>
    </row>
    <row r="51" spans="1:12" ht="26.25" customHeight="1" x14ac:dyDescent="0.2">
      <c r="A51" s="73">
        <v>30</v>
      </c>
      <c r="B51" s="74">
        <v>168</v>
      </c>
      <c r="C51" s="74">
        <v>10107168715</v>
      </c>
      <c r="D51" s="75" t="s">
        <v>57</v>
      </c>
      <c r="E51" s="80">
        <v>38719</v>
      </c>
      <c r="F51" s="76" t="s">
        <v>29</v>
      </c>
      <c r="G51" s="81" t="s">
        <v>53</v>
      </c>
      <c r="H51" s="77"/>
      <c r="I51" s="88"/>
      <c r="J51" s="78"/>
      <c r="K51" s="79"/>
      <c r="L51" s="89" t="s">
        <v>111</v>
      </c>
    </row>
    <row r="52" spans="1:12" ht="26.25" customHeight="1" x14ac:dyDescent="0.2">
      <c r="A52" s="73">
        <v>31</v>
      </c>
      <c r="B52" s="74">
        <v>180</v>
      </c>
      <c r="C52" s="74">
        <v>10126751294</v>
      </c>
      <c r="D52" s="75" t="s">
        <v>92</v>
      </c>
      <c r="E52" s="80">
        <v>39195</v>
      </c>
      <c r="F52" s="76" t="s">
        <v>47</v>
      </c>
      <c r="G52" s="81" t="s">
        <v>91</v>
      </c>
      <c r="H52" s="77"/>
      <c r="I52" s="88"/>
      <c r="J52" s="78"/>
      <c r="K52" s="79"/>
      <c r="L52" s="89" t="s">
        <v>111</v>
      </c>
    </row>
    <row r="53" spans="1:12" ht="26.25" customHeight="1" x14ac:dyDescent="0.2">
      <c r="A53" s="73">
        <v>32</v>
      </c>
      <c r="B53" s="74">
        <v>188</v>
      </c>
      <c r="C53" s="74">
        <v>10127830125</v>
      </c>
      <c r="D53" s="75" t="s">
        <v>105</v>
      </c>
      <c r="E53" s="80">
        <v>39195</v>
      </c>
      <c r="F53" s="76" t="s">
        <v>47</v>
      </c>
      <c r="G53" s="81" t="s">
        <v>35</v>
      </c>
      <c r="H53" s="77"/>
      <c r="I53" s="88"/>
      <c r="J53" s="78"/>
      <c r="K53" s="79"/>
      <c r="L53" s="89" t="s">
        <v>111</v>
      </c>
    </row>
    <row r="54" spans="1:12" ht="26.25" customHeight="1" x14ac:dyDescent="0.2">
      <c r="A54" s="73">
        <v>33</v>
      </c>
      <c r="B54" s="74">
        <v>187</v>
      </c>
      <c r="C54" s="74">
        <v>10100041841</v>
      </c>
      <c r="D54" s="75" t="s">
        <v>104</v>
      </c>
      <c r="E54" s="80">
        <v>39082</v>
      </c>
      <c r="F54" s="76" t="s">
        <v>42</v>
      </c>
      <c r="G54" s="81" t="s">
        <v>35</v>
      </c>
      <c r="H54" s="77"/>
      <c r="I54" s="88"/>
      <c r="J54" s="78"/>
      <c r="K54" s="79"/>
      <c r="L54" s="89" t="s">
        <v>111</v>
      </c>
    </row>
    <row r="55" spans="1:12" ht="26.25" customHeight="1" x14ac:dyDescent="0.2">
      <c r="A55" s="73">
        <v>34</v>
      </c>
      <c r="B55" s="74">
        <v>165</v>
      </c>
      <c r="C55" s="74">
        <v>10126304993</v>
      </c>
      <c r="D55" s="75" t="s">
        <v>60</v>
      </c>
      <c r="E55" s="80">
        <v>39305</v>
      </c>
      <c r="F55" s="76" t="s">
        <v>47</v>
      </c>
      <c r="G55" s="81" t="s">
        <v>53</v>
      </c>
      <c r="H55" s="77"/>
      <c r="I55" s="88"/>
      <c r="J55" s="78"/>
      <c r="K55" s="79"/>
      <c r="L55" s="89" t="s">
        <v>112</v>
      </c>
    </row>
    <row r="56" spans="1:12" ht="26.25" customHeight="1" x14ac:dyDescent="0.2">
      <c r="A56" s="73">
        <v>35</v>
      </c>
      <c r="B56" s="74">
        <v>171</v>
      </c>
      <c r="C56" s="74">
        <v>10119070110</v>
      </c>
      <c r="D56" s="75" t="s">
        <v>62</v>
      </c>
      <c r="E56" s="80">
        <v>39223</v>
      </c>
      <c r="F56" s="76" t="s">
        <v>54</v>
      </c>
      <c r="G56" s="81" t="s">
        <v>51</v>
      </c>
      <c r="H56" s="77"/>
      <c r="I56" s="88"/>
      <c r="J56" s="78"/>
      <c r="K56" s="79"/>
      <c r="L56" s="89" t="s">
        <v>112</v>
      </c>
    </row>
    <row r="57" spans="1:12" ht="26.25" customHeight="1" x14ac:dyDescent="0.2">
      <c r="A57" s="73">
        <v>36</v>
      </c>
      <c r="B57" s="74">
        <v>169</v>
      </c>
      <c r="C57" s="74">
        <v>10114420372</v>
      </c>
      <c r="D57" s="75" t="s">
        <v>58</v>
      </c>
      <c r="E57" s="80">
        <v>39331</v>
      </c>
      <c r="F57" s="76" t="s">
        <v>42</v>
      </c>
      <c r="G57" s="81" t="s">
        <v>53</v>
      </c>
      <c r="H57" s="77"/>
      <c r="I57" s="88"/>
      <c r="J57" s="78"/>
      <c r="K57" s="79"/>
      <c r="L57" s="89" t="s">
        <v>112</v>
      </c>
    </row>
    <row r="58" spans="1:12" ht="26.25" customHeight="1" x14ac:dyDescent="0.2">
      <c r="A58" s="73">
        <v>37</v>
      </c>
      <c r="B58" s="74">
        <v>185</v>
      </c>
      <c r="C58" s="74">
        <v>10120947866</v>
      </c>
      <c r="D58" s="75" t="s">
        <v>94</v>
      </c>
      <c r="E58" s="80">
        <v>39342</v>
      </c>
      <c r="F58" s="76" t="s">
        <v>47</v>
      </c>
      <c r="G58" s="81" t="s">
        <v>93</v>
      </c>
      <c r="H58" s="77"/>
      <c r="I58" s="88"/>
      <c r="J58" s="78"/>
      <c r="K58" s="79"/>
      <c r="L58" s="89" t="s">
        <v>112</v>
      </c>
    </row>
    <row r="59" spans="1:12" ht="26.25" customHeight="1" x14ac:dyDescent="0.2">
      <c r="A59" s="73">
        <v>38</v>
      </c>
      <c r="B59" s="74">
        <v>190</v>
      </c>
      <c r="C59" s="74">
        <v>10126561439</v>
      </c>
      <c r="D59" s="75" t="s">
        <v>107</v>
      </c>
      <c r="E59" s="80">
        <v>39248</v>
      </c>
      <c r="F59" s="76" t="s">
        <v>47</v>
      </c>
      <c r="G59" s="81" t="s">
        <v>86</v>
      </c>
      <c r="H59" s="77"/>
      <c r="I59" s="88"/>
      <c r="J59" s="78"/>
      <c r="K59" s="79"/>
      <c r="L59" s="89" t="s">
        <v>112</v>
      </c>
    </row>
    <row r="60" spans="1:12" ht="26.25" customHeight="1" x14ac:dyDescent="0.2">
      <c r="A60" s="73">
        <v>39</v>
      </c>
      <c r="B60" s="103">
        <v>176</v>
      </c>
      <c r="C60" s="74">
        <v>10120121851</v>
      </c>
      <c r="D60" s="75" t="s">
        <v>95</v>
      </c>
      <c r="E60" s="80">
        <v>39020</v>
      </c>
      <c r="F60" s="76" t="s">
        <v>47</v>
      </c>
      <c r="G60" s="81" t="s">
        <v>37</v>
      </c>
      <c r="H60" s="77"/>
      <c r="I60" s="88"/>
      <c r="J60" s="78"/>
      <c r="K60" s="79"/>
      <c r="L60" s="89" t="s">
        <v>112</v>
      </c>
    </row>
    <row r="61" spans="1:12" ht="26.25" customHeight="1" x14ac:dyDescent="0.2">
      <c r="A61" s="73">
        <v>40</v>
      </c>
      <c r="B61" s="103">
        <v>186</v>
      </c>
      <c r="C61" s="74">
        <v>10105798082</v>
      </c>
      <c r="D61" s="75" t="s">
        <v>103</v>
      </c>
      <c r="E61" s="80">
        <v>39147</v>
      </c>
      <c r="F61" s="76" t="s">
        <v>47</v>
      </c>
      <c r="G61" s="81" t="s">
        <v>126</v>
      </c>
      <c r="H61" s="77"/>
      <c r="I61" s="88"/>
      <c r="J61" s="78"/>
      <c r="K61" s="79"/>
      <c r="L61" s="89" t="s">
        <v>112</v>
      </c>
    </row>
    <row r="62" spans="1:12" ht="26.25" customHeight="1" x14ac:dyDescent="0.2">
      <c r="A62" s="73">
        <v>41</v>
      </c>
      <c r="B62" s="103">
        <v>178</v>
      </c>
      <c r="C62" s="74">
        <v>10127890743</v>
      </c>
      <c r="D62" s="75" t="s">
        <v>96</v>
      </c>
      <c r="E62" s="80">
        <v>39344</v>
      </c>
      <c r="F62" s="76" t="s">
        <v>47</v>
      </c>
      <c r="G62" s="81" t="s">
        <v>37</v>
      </c>
      <c r="H62" s="77"/>
      <c r="I62" s="88"/>
      <c r="J62" s="78"/>
      <c r="K62" s="79"/>
      <c r="L62" s="89" t="s">
        <v>112</v>
      </c>
    </row>
    <row r="63" spans="1:12" ht="26.25" customHeight="1" x14ac:dyDescent="0.2">
      <c r="A63" s="73">
        <v>42</v>
      </c>
      <c r="B63" s="103">
        <v>177</v>
      </c>
      <c r="C63" s="74">
        <v>10127078064</v>
      </c>
      <c r="D63" s="75" t="s">
        <v>97</v>
      </c>
      <c r="E63" s="80">
        <v>39368</v>
      </c>
      <c r="F63" s="76" t="s">
        <v>54</v>
      </c>
      <c r="G63" s="81" t="s">
        <v>37</v>
      </c>
      <c r="H63" s="77"/>
      <c r="I63" s="88"/>
      <c r="J63" s="78"/>
      <c r="K63" s="79"/>
      <c r="L63" s="89" t="s">
        <v>112</v>
      </c>
    </row>
    <row r="64" spans="1:12" ht="26.25" customHeight="1" x14ac:dyDescent="0.2">
      <c r="A64" s="73">
        <v>43</v>
      </c>
      <c r="B64" s="103">
        <v>172</v>
      </c>
      <c r="C64" s="74">
        <v>10116356534</v>
      </c>
      <c r="D64" s="75" t="s">
        <v>64</v>
      </c>
      <c r="E64" s="80">
        <v>38925</v>
      </c>
      <c r="F64" s="76" t="s">
        <v>42</v>
      </c>
      <c r="G64" s="81" t="s">
        <v>36</v>
      </c>
      <c r="H64" s="77"/>
      <c r="I64" s="88"/>
      <c r="J64" s="78"/>
      <c r="K64" s="79"/>
      <c r="L64" s="89" t="s">
        <v>112</v>
      </c>
    </row>
    <row r="65" spans="1:12" ht="26.25" customHeight="1" x14ac:dyDescent="0.2">
      <c r="A65" s="73">
        <v>44</v>
      </c>
      <c r="B65" s="103">
        <v>189</v>
      </c>
      <c r="C65" s="74">
        <v>10100041841</v>
      </c>
      <c r="D65" s="75" t="s">
        <v>106</v>
      </c>
      <c r="E65" s="80">
        <v>39147</v>
      </c>
      <c r="F65" s="76" t="s">
        <v>47</v>
      </c>
      <c r="G65" s="81" t="s">
        <v>35</v>
      </c>
      <c r="H65" s="77"/>
      <c r="I65" s="88"/>
      <c r="J65" s="78"/>
      <c r="K65" s="79"/>
      <c r="L65" s="89" t="s">
        <v>112</v>
      </c>
    </row>
    <row r="66" spans="1:12" ht="26.25" customHeight="1" x14ac:dyDescent="0.2">
      <c r="A66" s="73">
        <v>45</v>
      </c>
      <c r="B66" s="103">
        <v>192</v>
      </c>
      <c r="C66" s="74">
        <v>10113096657</v>
      </c>
      <c r="D66" s="75" t="s">
        <v>109</v>
      </c>
      <c r="E66" s="80">
        <v>38831</v>
      </c>
      <c r="F66" s="76" t="s">
        <v>42</v>
      </c>
      <c r="G66" s="81" t="s">
        <v>78</v>
      </c>
      <c r="H66" s="77"/>
      <c r="I66" s="88"/>
      <c r="J66" s="78"/>
      <c r="K66" s="79"/>
      <c r="L66" s="89" t="s">
        <v>112</v>
      </c>
    </row>
    <row r="67" spans="1:12" ht="26.25" customHeight="1" x14ac:dyDescent="0.2">
      <c r="A67" s="73">
        <v>46</v>
      </c>
      <c r="B67" s="103">
        <v>191</v>
      </c>
      <c r="C67" s="74">
        <v>10117775360</v>
      </c>
      <c r="D67" s="75" t="s">
        <v>108</v>
      </c>
      <c r="E67" s="80">
        <v>38933</v>
      </c>
      <c r="F67" s="76" t="s">
        <v>54</v>
      </c>
      <c r="G67" s="81" t="s">
        <v>78</v>
      </c>
      <c r="H67" s="77"/>
      <c r="I67" s="88"/>
      <c r="J67" s="78"/>
      <c r="K67" s="79"/>
      <c r="L67" s="89" t="s">
        <v>112</v>
      </c>
    </row>
    <row r="68" spans="1:12" ht="26.25" customHeight="1" x14ac:dyDescent="0.2">
      <c r="A68" s="73">
        <v>47</v>
      </c>
      <c r="B68" s="103">
        <v>170</v>
      </c>
      <c r="C68" s="74">
        <v>10113845446</v>
      </c>
      <c r="D68" s="75" t="s">
        <v>66</v>
      </c>
      <c r="E68" s="80">
        <v>38791</v>
      </c>
      <c r="F68" s="76" t="s">
        <v>29</v>
      </c>
      <c r="G68" s="81" t="s">
        <v>36</v>
      </c>
      <c r="H68" s="77"/>
      <c r="I68" s="88"/>
      <c r="J68" s="78"/>
      <c r="K68" s="79"/>
      <c r="L68" s="89" t="s">
        <v>113</v>
      </c>
    </row>
    <row r="69" spans="1:12" ht="26.25" customHeight="1" thickBot="1" x14ac:dyDescent="0.25">
      <c r="A69" s="90" t="s">
        <v>56</v>
      </c>
      <c r="B69" s="105">
        <v>166</v>
      </c>
      <c r="C69" s="91">
        <v>10116262160</v>
      </c>
      <c r="D69" s="92" t="s">
        <v>67</v>
      </c>
      <c r="E69" s="93">
        <v>39292</v>
      </c>
      <c r="F69" s="94" t="s">
        <v>42</v>
      </c>
      <c r="G69" s="95" t="s">
        <v>36</v>
      </c>
      <c r="H69" s="96"/>
      <c r="I69" s="97"/>
      <c r="J69" s="98"/>
      <c r="K69" s="99"/>
      <c r="L69" s="100"/>
    </row>
    <row r="70" spans="1:12" ht="9" customHeight="1" thickTop="1" thickBot="1" x14ac:dyDescent="0.25">
      <c r="A70" s="112"/>
      <c r="B70" s="66"/>
      <c r="C70" s="66"/>
      <c r="D70" s="67"/>
      <c r="E70" s="68"/>
      <c r="F70" s="69"/>
      <c r="G70" s="70"/>
      <c r="H70" s="71"/>
      <c r="I70" s="71"/>
      <c r="J70" s="45"/>
      <c r="K70" s="71"/>
      <c r="L70" s="71"/>
    </row>
    <row r="71" spans="1:12" ht="15.75" thickTop="1" x14ac:dyDescent="0.2">
      <c r="A71" s="150" t="s">
        <v>136</v>
      </c>
      <c r="B71" s="141"/>
      <c r="C71" s="141"/>
      <c r="D71" s="141"/>
      <c r="E71" s="113"/>
      <c r="F71" s="113"/>
      <c r="G71" s="141" t="s">
        <v>4</v>
      </c>
      <c r="H71" s="141"/>
      <c r="I71" s="141"/>
      <c r="J71" s="141"/>
      <c r="K71" s="141"/>
      <c r="L71" s="142"/>
    </row>
    <row r="72" spans="1:12" x14ac:dyDescent="0.2">
      <c r="A72" s="29" t="s">
        <v>132</v>
      </c>
      <c r="B72" s="30"/>
      <c r="C72" s="34"/>
      <c r="D72" s="31"/>
      <c r="E72" s="49"/>
      <c r="F72" s="55"/>
      <c r="G72" s="35" t="s">
        <v>30</v>
      </c>
      <c r="H72" s="31">
        <v>19</v>
      </c>
      <c r="I72" s="49"/>
      <c r="J72" s="50"/>
      <c r="K72" s="46" t="s">
        <v>28</v>
      </c>
      <c r="L72" s="102">
        <f>COUNTIF(F22:F69,"ЗМС")</f>
        <v>0</v>
      </c>
    </row>
    <row r="73" spans="1:12" x14ac:dyDescent="0.2">
      <c r="A73" s="29" t="s">
        <v>133</v>
      </c>
      <c r="B73" s="7"/>
      <c r="C73" s="36"/>
      <c r="D73" s="24"/>
      <c r="E73" s="56"/>
      <c r="F73" s="57"/>
      <c r="G73" s="37" t="s">
        <v>23</v>
      </c>
      <c r="H73" s="101">
        <f>H74+H79</f>
        <v>48</v>
      </c>
      <c r="I73" s="51"/>
      <c r="J73" s="52"/>
      <c r="K73" s="47" t="s">
        <v>17</v>
      </c>
      <c r="L73" s="102">
        <f>COUNTIF(F22:F69,"МСМК")</f>
        <v>0</v>
      </c>
    </row>
    <row r="74" spans="1:12" x14ac:dyDescent="0.2">
      <c r="A74" s="29" t="s">
        <v>134</v>
      </c>
      <c r="B74" s="7"/>
      <c r="C74" s="39"/>
      <c r="D74" s="24"/>
      <c r="E74" s="56"/>
      <c r="F74" s="57"/>
      <c r="G74" s="37" t="s">
        <v>24</v>
      </c>
      <c r="H74" s="101">
        <f>H75+H77+H78+H76</f>
        <v>48</v>
      </c>
      <c r="I74" s="51"/>
      <c r="J74" s="52"/>
      <c r="K74" s="47" t="s">
        <v>20</v>
      </c>
      <c r="L74" s="102">
        <f>COUNTIF(F22:F69,"МС")</f>
        <v>0</v>
      </c>
    </row>
    <row r="75" spans="1:12" x14ac:dyDescent="0.2">
      <c r="A75" s="29" t="s">
        <v>135</v>
      </c>
      <c r="B75" s="7"/>
      <c r="C75" s="39"/>
      <c r="D75" s="24"/>
      <c r="E75" s="56"/>
      <c r="F75" s="57"/>
      <c r="G75" s="37" t="s">
        <v>25</v>
      </c>
      <c r="H75" s="101">
        <f>COUNT(A13:A69)</f>
        <v>47</v>
      </c>
      <c r="I75" s="51"/>
      <c r="J75" s="52"/>
      <c r="K75" s="47" t="s">
        <v>29</v>
      </c>
      <c r="L75" s="102">
        <f>COUNTIF(F22:F69,"КМС")</f>
        <v>9</v>
      </c>
    </row>
    <row r="76" spans="1:12" x14ac:dyDescent="0.2">
      <c r="A76" s="29"/>
      <c r="B76" s="7"/>
      <c r="C76" s="39"/>
      <c r="D76" s="24"/>
      <c r="E76" s="56"/>
      <c r="F76" s="57"/>
      <c r="G76" s="37" t="s">
        <v>43</v>
      </c>
      <c r="H76" s="24">
        <f>COUNTIF(A13:A69,"ЛИМ")</f>
        <v>0</v>
      </c>
      <c r="I76" s="51"/>
      <c r="J76" s="52"/>
      <c r="K76" s="47" t="s">
        <v>42</v>
      </c>
      <c r="L76" s="102">
        <f>COUNTIF(F22:F69,"1 СР")</f>
        <v>14</v>
      </c>
    </row>
    <row r="77" spans="1:12" x14ac:dyDescent="0.2">
      <c r="A77" s="29"/>
      <c r="B77" s="7"/>
      <c r="C77" s="7"/>
      <c r="D77" s="24"/>
      <c r="E77" s="56"/>
      <c r="F77" s="57"/>
      <c r="G77" s="37" t="s">
        <v>26</v>
      </c>
      <c r="H77" s="101">
        <f>COUNTIF(A13:A69,"НФ")</f>
        <v>1</v>
      </c>
      <c r="I77" s="51"/>
      <c r="J77" s="52"/>
      <c r="K77" s="47" t="s">
        <v>47</v>
      </c>
      <c r="L77" s="102">
        <f>COUNTIF(F22:F69,"2 СР")</f>
        <v>19</v>
      </c>
    </row>
    <row r="78" spans="1:12" x14ac:dyDescent="0.2">
      <c r="A78" s="29"/>
      <c r="B78" s="7"/>
      <c r="C78" s="7"/>
      <c r="D78" s="24"/>
      <c r="E78" s="56"/>
      <c r="F78" s="57"/>
      <c r="G78" s="37" t="s">
        <v>31</v>
      </c>
      <c r="H78" s="101">
        <f>COUNTIF(A13:A69,"ДСКВ")</f>
        <v>0</v>
      </c>
      <c r="I78" s="51"/>
      <c r="J78" s="52"/>
      <c r="K78" s="47" t="s">
        <v>54</v>
      </c>
      <c r="L78" s="102">
        <f>COUNTIF(F22:F69,"3 СР")</f>
        <v>6</v>
      </c>
    </row>
    <row r="79" spans="1:12" x14ac:dyDescent="0.2">
      <c r="A79" s="29"/>
      <c r="B79" s="7"/>
      <c r="C79" s="7"/>
      <c r="D79" s="24"/>
      <c r="E79" s="58"/>
      <c r="F79" s="59"/>
      <c r="G79" s="37" t="s">
        <v>27</v>
      </c>
      <c r="H79" s="101">
        <f>COUNTIF(A13:A69,"НС")</f>
        <v>0</v>
      </c>
      <c r="I79" s="53"/>
      <c r="J79" s="54"/>
      <c r="K79" s="47"/>
      <c r="L79" s="38"/>
    </row>
    <row r="80" spans="1:12" ht="9.75" customHeight="1" x14ac:dyDescent="0.2">
      <c r="A80" s="15"/>
      <c r="B80" s="106"/>
      <c r="C80" s="106"/>
      <c r="L80" s="16"/>
    </row>
    <row r="81" spans="1:12" ht="15.75" x14ac:dyDescent="0.2">
      <c r="A81" s="145"/>
      <c r="B81" s="146"/>
      <c r="C81" s="146"/>
      <c r="D81" s="147" t="s">
        <v>9</v>
      </c>
      <c r="E81" s="147"/>
      <c r="F81" s="147"/>
      <c r="G81" s="147" t="s">
        <v>3</v>
      </c>
      <c r="H81" s="147"/>
      <c r="I81" s="147"/>
      <c r="J81" s="147" t="s">
        <v>48</v>
      </c>
      <c r="K81" s="147"/>
      <c r="L81" s="154"/>
    </row>
    <row r="82" spans="1:12" x14ac:dyDescent="0.2">
      <c r="A82" s="143"/>
      <c r="B82" s="144"/>
      <c r="C82" s="144"/>
      <c r="D82" s="144"/>
      <c r="E82" s="144"/>
      <c r="F82" s="108"/>
      <c r="G82" s="108"/>
      <c r="H82" s="108"/>
      <c r="I82" s="108"/>
      <c r="J82" s="108"/>
      <c r="K82" s="108"/>
      <c r="L82" s="109"/>
    </row>
    <row r="83" spans="1:12" x14ac:dyDescent="0.2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9"/>
    </row>
    <row r="84" spans="1:12" x14ac:dyDescent="0.2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9"/>
    </row>
    <row r="85" spans="1:12" x14ac:dyDescent="0.2">
      <c r="A85" s="143"/>
      <c r="B85" s="144"/>
      <c r="C85" s="144"/>
      <c r="D85" s="144"/>
      <c r="E85" s="144"/>
      <c r="F85" s="108"/>
      <c r="G85" s="108"/>
      <c r="H85" s="108"/>
      <c r="I85" s="108"/>
      <c r="J85" s="108"/>
      <c r="K85" s="108"/>
      <c r="L85" s="109"/>
    </row>
    <row r="86" spans="1:12" x14ac:dyDescent="0.2">
      <c r="A86" s="143"/>
      <c r="B86" s="144"/>
      <c r="C86" s="144"/>
      <c r="D86" s="144"/>
      <c r="E86" s="144"/>
      <c r="F86" s="110"/>
      <c r="G86" s="110"/>
      <c r="H86" s="110"/>
      <c r="I86" s="110"/>
      <c r="J86" s="110"/>
      <c r="K86" s="110"/>
      <c r="L86" s="111"/>
    </row>
    <row r="87" spans="1:12" ht="13.5" thickBot="1" x14ac:dyDescent="0.25">
      <c r="A87" s="151"/>
      <c r="B87" s="152"/>
      <c r="C87" s="152"/>
      <c r="D87" s="152" t="str">
        <f>G17</f>
        <v>ЮДИНА Л.Н. (1 кат., Забайкальский край)</v>
      </c>
      <c r="E87" s="152"/>
      <c r="F87" s="152"/>
      <c r="G87" s="152" t="str">
        <f>G18</f>
        <v>БЕСЧАСТНОВ А.А. (ВК, г. Москва)</v>
      </c>
      <c r="H87" s="152"/>
      <c r="I87" s="152"/>
      <c r="J87" s="152" t="str">
        <f>G19</f>
        <v>ГЕОРГИЕВ В.М. (ВК, Чувашская Республика)</v>
      </c>
      <c r="K87" s="152"/>
      <c r="L87" s="153"/>
    </row>
    <row r="88" spans="1:12" ht="13.5" thickTop="1" x14ac:dyDescent="0.2"/>
  </sheetData>
  <mergeCells count="27">
    <mergeCell ref="A87:C87"/>
    <mergeCell ref="D87:F87"/>
    <mergeCell ref="G87:I87"/>
    <mergeCell ref="J87:L87"/>
    <mergeCell ref="G81:I81"/>
    <mergeCell ref="J81:L81"/>
    <mergeCell ref="A85:E85"/>
    <mergeCell ref="A86:E86"/>
    <mergeCell ref="A15:G15"/>
    <mergeCell ref="G71:L71"/>
    <mergeCell ref="A82:E82"/>
    <mergeCell ref="A81:C81"/>
    <mergeCell ref="D81:F81"/>
    <mergeCell ref="H15:L15"/>
    <mergeCell ref="A71:D71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honeticPr fontId="19" type="noConversion"/>
  <conditionalFormatting sqref="B88:B1048576 B1 B6:B7 B9:B11 B16:B70 B72:B80">
    <cfRule type="duplicateValues" dxfId="6" priority="11"/>
  </conditionalFormatting>
  <conditionalFormatting sqref="B2">
    <cfRule type="duplicateValues" dxfId="5" priority="10"/>
  </conditionalFormatting>
  <conditionalFormatting sqref="B3">
    <cfRule type="duplicateValues" dxfId="4" priority="9"/>
  </conditionalFormatting>
  <conditionalFormatting sqref="B4">
    <cfRule type="duplicateValues" dxfId="3" priority="8"/>
  </conditionalFormatting>
  <conditionalFormatting sqref="B13:B14">
    <cfRule type="duplicateValues" dxfId="2" priority="5"/>
  </conditionalFormatting>
  <conditionalFormatting sqref="B15">
    <cfRule type="duplicateValues" dxfId="1" priority="2"/>
  </conditionalFormatting>
  <conditionalFormatting sqref="B82:B86">
    <cfRule type="duplicateValues" dxfId="0" priority="1"/>
  </conditionalFormatting>
  <pageMargins left="0.2" right="0.2" top="0.25" bottom="0.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15-16</vt:lpstr>
      <vt:lpstr>'Д 15-16'!Область_печати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2022-03-21T10:19:16Z</cp:lastPrinted>
  <dcterms:created xsi:type="dcterms:W3CDTF">1996-10-08T23:32:33Z</dcterms:created>
  <dcterms:modified xsi:type="dcterms:W3CDTF">2022-03-24T13:13:22Z</dcterms:modified>
</cp:coreProperties>
</file>