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ер ВМХ и РИТМ\Протоколы ФВСР\Классик\"/>
    </mc:Choice>
  </mc:AlternateContent>
  <xr:revisionPtr revIDLastSave="0" documentId="13_ncr:1_{D90D7125-F821-47B6-AA3D-01078A5F1427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КЛАССИК!$A$22:$G$22</definedName>
  </definedNames>
  <calcPr calcId="191029"/>
</workbook>
</file>

<file path=xl/calcChain.xml><?xml version="1.0" encoding="utf-8"?>
<calcChain xmlns="http://schemas.openxmlformats.org/spreadsheetml/2006/main">
  <c r="K31" i="127" l="1"/>
  <c r="I42" i="127" l="1"/>
  <c r="E42" i="127"/>
  <c r="A42" i="127"/>
  <c r="K34" i="127"/>
  <c r="H34" i="127"/>
  <c r="K33" i="127"/>
  <c r="H33" i="127"/>
  <c r="K32" i="127"/>
  <c r="H32" i="127"/>
  <c r="H31" i="127"/>
  <c r="K30" i="127"/>
  <c r="K29" i="127"/>
  <c r="K28" i="127"/>
  <c r="H30" i="127" l="1"/>
  <c r="H29" i="127" s="1"/>
</calcChain>
</file>

<file path=xl/sharedStrings.xml><?xml version="1.0" encoding="utf-8"?>
<sst xmlns="http://schemas.openxmlformats.org/spreadsheetml/2006/main" count="80" uniqueCount="76">
  <si>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</si>
  <si>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</si>
  <si>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</si>
  <si>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</si>
  <si>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</si>
  <si>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</si>
  <si>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</si>
  <si>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</si>
  <si>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</si>
  <si>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</si>
  <si>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</si>
  <si>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</si>
  <si>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</si>
  <si>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</si>
  <si>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</si>
  <si>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</si>
  <si>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</si>
  <si>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</si>
  <si>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</si>
  <si>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</si>
  <si>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</si>
  <si>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</si>
  <si>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</si>
  <si>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</si>
  <si>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</si>
  <si>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</si>
  <si>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</si>
  <si>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</si>
  <si>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</si>
  <si>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</si>
  <si>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</si>
  <si>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</si>
  <si>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</si>
  <si>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</si>
  <si>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</si>
  <si>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</si>
  <si>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</si>
  <si>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</si>
  <si>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</si>
  <si>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</si>
  <si>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</si>
  <si>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</si>
  <si>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</si>
  <si>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</si>
  <si>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</si>
  <si>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</si>
  <si>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</si>
  <si>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</si>
  <si>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</si>
  <si>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</si>
  <si>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5 м</t>
  </si>
  <si>
    <t>Юниоры 17-18 лет</t>
  </si>
  <si>
    <t>МЯГКОВА Е.А.(IК, г. Саранск)</t>
  </si>
  <si>
    <t>№ ВРВС: 0080011611Я</t>
  </si>
  <si>
    <t>ЧЕРНЫШОВ М.Ю. (г.Пенза)</t>
  </si>
  <si>
    <t>Каплин Роман</t>
  </si>
  <si>
    <t>26.12.2006</t>
  </si>
  <si>
    <t>Мордовия</t>
  </si>
  <si>
    <t>Сабусов Егор</t>
  </si>
  <si>
    <t>22.12.2007</t>
  </si>
  <si>
    <t>Московская обл.</t>
  </si>
  <si>
    <t xml:space="preserve">НАЧАЛО ГОНКИ: 11ч 40м </t>
  </si>
  <si>
    <t>ОКОНЧАНИЕ ГОНКИ: 18ч 00м</t>
  </si>
  <si>
    <t>КОЧЕТКОВ Д.А. (ВК, г. Саранск)</t>
  </si>
  <si>
    <t>МЕСТО ПРОВЕДЕНИЯ: г.Санкт-Петербург</t>
  </si>
  <si>
    <t>ДАТА ПРОВЕДЕНИЯ: 05 июня 2024г.</t>
  </si>
  <si>
    <t>№ ЕКП 2024: 2008780021019376</t>
  </si>
  <si>
    <t>330 м</t>
  </si>
  <si>
    <t>КОМИТЕТ ПО ФИЗИЧЕСКОЙ КУЛЬТУРЕ И СПОРТУ ГОРОДА САНКТ-ПЕТЕРБУРГА</t>
  </si>
  <si>
    <t>РОО"ФЕДЕРАЦИЯ ВЕЛОСИПЕДНОГО СПОРТА САНКТ-ПЕТЕРБУРГА"</t>
  </si>
  <si>
    <t>СПБ ГБПОУ "ОЛИМПИЙСКИЕ НАДЕЖДЫ"</t>
  </si>
  <si>
    <t>АНДРИЯНОВ А.С. (ВК, г. Москва)</t>
  </si>
  <si>
    <t>Девяткин Илья</t>
  </si>
  <si>
    <t>22.09.2007</t>
  </si>
  <si>
    <t>Москва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</si>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</sst>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14" fontId="16" fillId="2" borderId="36" xfId="8" applyNumberFormat="1" applyFont="1" applyFill="1" applyBorder="1" applyAlignment="1">
      <alignment horizontal="center" vertical="center" wrapText="1"/>
    </xf>
    <xf numFmtId="0" fontId="16" fillId="2" borderId="37" xfId="8" applyFont="1" applyFill="1" applyBorder="1" applyAlignment="1">
      <alignment horizontal="center" vertical="center" wrapText="1"/>
    </xf>
    <xf numFmtId="0" fontId="16" fillId="2" borderId="38" xfId="8" applyFont="1" applyFill="1" applyBorder="1" applyAlignment="1">
      <alignment horizontal="center" vertical="center" wrapText="1"/>
    </xf>
    <xf numFmtId="0" fontId="8" fillId="0" borderId="22" xfId="2" applyFont="1" applyBorder="1" applyAlignment="1">
      <alignment vertical="center"/>
    </xf>
    <xf numFmtId="165" fontId="13" fillId="0" borderId="35" xfId="2" applyNumberFormat="1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14" fontId="16" fillId="2" borderId="0" xfId="8" applyNumberFormat="1" applyFont="1" applyFill="1" applyAlignment="1">
      <alignment horizontal="center" vertical="center" wrapText="1"/>
    </xf>
    <xf numFmtId="165" fontId="11" fillId="0" borderId="28" xfId="2" applyNumberFormat="1" applyFont="1" applyBorder="1" applyAlignment="1">
      <alignment vertical="center"/>
    </xf>
    <xf numFmtId="0" fontId="16" fillId="2" borderId="15" xfId="8" applyFont="1" applyFill="1" applyBorder="1" applyAlignment="1">
      <alignment horizontal="left" vertical="center" wrapText="1"/>
    </xf>
    <xf numFmtId="0" fontId="16" fillId="2" borderId="36" xfId="8" applyFont="1" applyFill="1" applyBorder="1" applyAlignment="1">
      <alignment horizontal="left" vertical="center" wrapText="1"/>
    </xf>
    <xf numFmtId="165" fontId="13" fillId="0" borderId="35" xfId="2" applyNumberFormat="1" applyFont="1" applyBorder="1" applyAlignment="1">
      <alignment vertical="center"/>
    </xf>
    <xf numFmtId="14" fontId="16" fillId="2" borderId="35" xfId="8" applyNumberFormat="1" applyFont="1" applyFill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/>
    </xf>
    <xf numFmtId="0" fontId="16" fillId="2" borderId="40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2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9" xfId="2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1" fillId="0" borderId="28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261317</xdr:colOff>
      <xdr:row>0</xdr:row>
      <xdr:rowOff>97652</xdr:rowOff>
    </xdr:from>
    <xdr:to>
      <xdr:col>10</xdr:col>
      <xdr:colOff>686768</xdr:colOff>
      <xdr:row>4</xdr:row>
      <xdr:rowOff>49450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7108" y="97652"/>
          <a:ext cx="1478999" cy="10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53340</xdr:rowOff>
    </xdr:from>
    <xdr:to>
      <xdr:col>2</xdr:col>
      <xdr:colOff>37677</xdr:colOff>
      <xdr:row>3</xdr:row>
      <xdr:rowOff>241539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03D0FAF-3EAF-4AA4-932F-D46FC70E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334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view="pageBreakPreview" topLeftCell="A18" zoomScale="115" zoomScaleNormal="100" zoomScaleSheetLayoutView="115" workbookViewId="0">
      <selection activeCell="B25" sqref="B23:G25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0.399999999999999" customHeight="1" x14ac:dyDescent="0.25">
      <c r="A1" s="132" t="s">
        <v>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1" x14ac:dyDescent="0.25">
      <c r="A2" s="132" t="s">
        <v>27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21" x14ac:dyDescent="0.25">
      <c r="A3" s="132" t="s">
        <v>68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ht="21" x14ac:dyDescent="0.25">
      <c r="A4" s="132" t="s">
        <v>69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1" ht="21" x14ac:dyDescent="0.25">
      <c r="A5" s="132" t="s">
        <v>70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28.8" x14ac:dyDescent="0.25">
      <c r="A6" s="133" t="s">
        <v>49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21" x14ac:dyDescent="0.25">
      <c r="A7" s="134" t="s">
        <v>11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ht="21.6" thickBot="1" x14ac:dyDescent="0.3">
      <c r="A8" s="135" t="s">
        <v>24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18.600000000000001" thickTop="1" x14ac:dyDescent="0.25">
      <c r="A9" s="136" t="s">
        <v>16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</row>
    <row r="10" spans="1:11" ht="18" x14ac:dyDescent="0.25">
      <c r="A10" s="139" t="s">
        <v>45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1"/>
    </row>
    <row r="11" spans="1:11" ht="18" x14ac:dyDescent="0.25">
      <c r="A11" s="139" t="s">
        <v>51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1"/>
    </row>
    <row r="12" spans="1:11" ht="21" x14ac:dyDescent="0.25">
      <c r="A12" s="129" t="s">
        <v>24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1"/>
    </row>
    <row r="13" spans="1:11" ht="15.6" x14ac:dyDescent="0.25">
      <c r="A13" s="92" t="s">
        <v>64</v>
      </c>
      <c r="B13" s="93"/>
      <c r="C13" s="93"/>
      <c r="D13" s="93"/>
      <c r="E13" s="3"/>
      <c r="F13" s="93" t="s">
        <v>61</v>
      </c>
      <c r="G13" s="93"/>
      <c r="H13" s="16"/>
      <c r="I13" s="16"/>
      <c r="J13" s="4"/>
      <c r="K13" s="5" t="s">
        <v>53</v>
      </c>
    </row>
    <row r="14" spans="1:11" ht="15.6" x14ac:dyDescent="0.25">
      <c r="A14" s="94" t="s">
        <v>65</v>
      </c>
      <c r="B14" s="95"/>
      <c r="C14" s="95"/>
      <c r="D14" s="95"/>
      <c r="E14" s="6"/>
      <c r="F14" s="41" t="s">
        <v>62</v>
      </c>
      <c r="G14" s="41"/>
      <c r="H14" s="17"/>
      <c r="I14" s="17"/>
      <c r="J14" s="7"/>
      <c r="K14" s="8" t="s">
        <v>66</v>
      </c>
    </row>
    <row r="15" spans="1:11" ht="14.4" x14ac:dyDescent="0.25">
      <c r="A15" s="108" t="s">
        <v>6</v>
      </c>
      <c r="B15" s="96"/>
      <c r="C15" s="96"/>
      <c r="D15" s="96"/>
      <c r="E15" s="96"/>
      <c r="F15" s="96"/>
      <c r="G15" s="97"/>
      <c r="H15" s="98" t="s">
        <v>0</v>
      </c>
      <c r="I15" s="99"/>
      <c r="J15" s="99"/>
      <c r="K15" s="100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54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71</v>
      </c>
      <c r="H17" s="54" t="s">
        <v>31</v>
      </c>
      <c r="I17" s="55"/>
      <c r="J17" s="55"/>
      <c r="K17" s="75" t="s">
        <v>50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52</v>
      </c>
      <c r="H18" s="54" t="s">
        <v>32</v>
      </c>
      <c r="I18" s="55"/>
      <c r="J18" s="55"/>
      <c r="K18" s="75" t="s">
        <v>67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63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0"/>
      <c r="H20" s="22"/>
      <c r="I20" s="22"/>
      <c r="J20" s="12"/>
      <c r="K20" s="12"/>
    </row>
    <row r="21" spans="1:11" ht="28.95" customHeight="1" thickTop="1" x14ac:dyDescent="0.25">
      <c r="A21" s="82" t="s">
        <v>4</v>
      </c>
      <c r="B21" s="83" t="s">
        <v>8</v>
      </c>
      <c r="C21" s="83" t="s">
        <v>23</v>
      </c>
      <c r="D21" s="103" t="s">
        <v>1</v>
      </c>
      <c r="E21" s="84" t="s">
        <v>22</v>
      </c>
      <c r="F21" s="85" t="s">
        <v>5</v>
      </c>
      <c r="G21" s="88" t="s">
        <v>26</v>
      </c>
      <c r="H21" s="123" t="s">
        <v>38</v>
      </c>
      <c r="I21" s="124"/>
      <c r="J21" s="119" t="s">
        <v>18</v>
      </c>
      <c r="K21" s="121" t="s">
        <v>9</v>
      </c>
    </row>
    <row r="22" spans="1:11" ht="13.95" customHeight="1" x14ac:dyDescent="0.25">
      <c r="A22" s="110"/>
      <c r="B22" s="86"/>
      <c r="C22" s="86"/>
      <c r="D22" s="104"/>
      <c r="E22" s="87"/>
      <c r="F22" s="89"/>
      <c r="G22" s="86"/>
      <c r="H22" s="101"/>
      <c r="I22" s="106"/>
      <c r="J22" s="120"/>
      <c r="K22" s="122"/>
    </row>
    <row r="23" spans="1:11" ht="15.6" x14ac:dyDescent="0.25">
      <c r="A23" s="109">
        <v>1</v>
      </c>
      <c r="B23" s="109">
        <v>65</v>
      </c>
      <c r="C23" s="109">
        <v>10091230302</v>
      </c>
      <c r="D23" s="109" t="s">
        <v>55</v>
      </c>
      <c r="E23" s="109" t="s">
        <v>56</v>
      </c>
      <c r="F23" s="109" t="s">
        <v>17</v>
      </c>
      <c r="G23" s="109" t="s">
        <v>57</v>
      </c>
      <c r="H23" s="102"/>
      <c r="I23" s="105"/>
      <c r="J23" s="77"/>
      <c r="K23" s="107"/>
    </row>
    <row r="24" spans="1:11" ht="15.6" x14ac:dyDescent="0.25">
      <c r="A24" s="109">
        <v>2</v>
      </c>
      <c r="B24" s="109">
        <v>604</v>
      </c>
      <c r="C24" s="109">
        <v>10112972850</v>
      </c>
      <c r="D24" s="109" t="s">
        <v>58</v>
      </c>
      <c r="E24" s="109" t="s">
        <v>59</v>
      </c>
      <c r="F24" s="109" t="s">
        <v>20</v>
      </c>
      <c r="G24" s="109" t="s">
        <v>60</v>
      </c>
      <c r="H24" s="102"/>
      <c r="I24" s="105"/>
      <c r="J24" s="77"/>
      <c r="K24" s="78"/>
    </row>
    <row r="25" spans="1:11" ht="15.6" x14ac:dyDescent="0.25">
      <c r="A25" s="109" t="s">
        <v>75</v>
      </c>
      <c r="B25" s="142">
        <v>876</v>
      </c>
      <c r="C25" s="142">
        <v>10080506950</v>
      </c>
      <c r="D25" s="109" t="s">
        <v>72</v>
      </c>
      <c r="E25" s="109" t="s">
        <v>73</v>
      </c>
      <c r="F25" s="109" t="s">
        <v>20</v>
      </c>
      <c r="G25" s="109" t="s">
        <v>74</v>
      </c>
      <c r="H25" s="102"/>
      <c r="I25" s="91"/>
      <c r="J25" s="77"/>
      <c r="K25" s="78"/>
    </row>
    <row r="26" spans="1:11" ht="16.2" thickBot="1" x14ac:dyDescent="0.35">
      <c r="A26" s="23"/>
      <c r="B26" s="24"/>
      <c r="C26" s="24"/>
      <c r="D26" s="1"/>
      <c r="E26" s="25"/>
      <c r="F26" s="15"/>
      <c r="G26" s="15"/>
      <c r="H26" s="26"/>
      <c r="I26" s="26"/>
      <c r="J26" s="27"/>
      <c r="K26" s="27"/>
    </row>
    <row r="27" spans="1:11" ht="15" thickTop="1" x14ac:dyDescent="0.25">
      <c r="A27" s="125" t="s">
        <v>3</v>
      </c>
      <c r="B27" s="126"/>
      <c r="C27" s="126"/>
      <c r="D27" s="126"/>
      <c r="E27" s="53"/>
      <c r="F27" s="53"/>
      <c r="G27" s="127" t="s">
        <v>25</v>
      </c>
      <c r="H27" s="127"/>
      <c r="I27" s="126"/>
      <c r="J27" s="127"/>
      <c r="K27" s="128"/>
    </row>
    <row r="28" spans="1:11" x14ac:dyDescent="0.25">
      <c r="A28" s="67" t="s">
        <v>33</v>
      </c>
      <c r="B28" s="21"/>
      <c r="C28" s="21"/>
      <c r="D28" s="68"/>
      <c r="E28" s="29"/>
      <c r="F28" s="65"/>
      <c r="G28" s="28" t="s">
        <v>21</v>
      </c>
      <c r="H28" s="61">
        <v>2</v>
      </c>
      <c r="I28" s="71"/>
      <c r="J28" s="45" t="s">
        <v>19</v>
      </c>
      <c r="K28" s="74">
        <f>COUNTIF(F23:F25,"ЗМС")</f>
        <v>0</v>
      </c>
    </row>
    <row r="29" spans="1:11" x14ac:dyDescent="0.25">
      <c r="A29" s="67" t="s">
        <v>34</v>
      </c>
      <c r="B29" s="21"/>
      <c r="C29" s="21"/>
      <c r="D29" s="68"/>
      <c r="E29" s="2"/>
      <c r="F29" s="66"/>
      <c r="G29" s="30" t="s">
        <v>43</v>
      </c>
      <c r="H29" s="60">
        <f>H30+H33</f>
        <v>3</v>
      </c>
      <c r="I29" s="63"/>
      <c r="J29" s="45" t="s">
        <v>15</v>
      </c>
      <c r="K29" s="74">
        <f>COUNTIF(F23:F25,"МСМК")</f>
        <v>0</v>
      </c>
    </row>
    <row r="30" spans="1:11" x14ac:dyDescent="0.25">
      <c r="A30" s="67" t="s">
        <v>35</v>
      </c>
      <c r="B30" s="21"/>
      <c r="C30" s="21"/>
      <c r="D30" s="68"/>
      <c r="E30" s="2"/>
      <c r="F30" s="66"/>
      <c r="G30" s="30" t="s">
        <v>44</v>
      </c>
      <c r="H30" s="60">
        <f>H31+H32+H34</f>
        <v>2</v>
      </c>
      <c r="I30" s="63"/>
      <c r="J30" s="45" t="s">
        <v>17</v>
      </c>
      <c r="K30" s="74">
        <f>COUNTIF(F23:F25,"МС")</f>
        <v>1</v>
      </c>
    </row>
    <row r="31" spans="1:11" x14ac:dyDescent="0.25">
      <c r="A31" s="67" t="s">
        <v>36</v>
      </c>
      <c r="B31" s="21"/>
      <c r="C31" s="21"/>
      <c r="D31" s="68"/>
      <c r="E31" s="2"/>
      <c r="F31" s="66"/>
      <c r="G31" s="30" t="s">
        <v>39</v>
      </c>
      <c r="H31" s="61">
        <f>COUNT(A23:A25)</f>
        <v>2</v>
      </c>
      <c r="I31" s="62"/>
      <c r="J31" s="45" t="s">
        <v>20</v>
      </c>
      <c r="K31" s="74">
        <f>COUNTIF(F23:F25,"КМС")</f>
        <v>2</v>
      </c>
    </row>
    <row r="32" spans="1:11" x14ac:dyDescent="0.25">
      <c r="A32" s="67"/>
      <c r="B32" s="21"/>
      <c r="C32" s="21"/>
      <c r="D32" s="68"/>
      <c r="E32" s="2"/>
      <c r="F32" s="66"/>
      <c r="G32" s="30" t="s">
        <v>40</v>
      </c>
      <c r="H32" s="61">
        <f>COUNTIF(A23:A25,"НФ")</f>
        <v>0</v>
      </c>
      <c r="I32" s="62"/>
      <c r="J32" s="81" t="s">
        <v>46</v>
      </c>
      <c r="K32" s="74">
        <f>COUNTIF(F23:F25,"1 сп.р.")</f>
        <v>0</v>
      </c>
    </row>
    <row r="33" spans="1:11" x14ac:dyDescent="0.25">
      <c r="A33" s="67"/>
      <c r="B33" s="21"/>
      <c r="C33" s="21"/>
      <c r="D33" s="68"/>
      <c r="E33" s="2"/>
      <c r="F33" s="66"/>
      <c r="G33" s="30" t="s">
        <v>41</v>
      </c>
      <c r="H33" s="46">
        <f>COUNTIF(A23:A25,"НС")</f>
        <v>1</v>
      </c>
      <c r="I33" s="64"/>
      <c r="J33" s="80" t="s">
        <v>48</v>
      </c>
      <c r="K33" s="74">
        <f>COUNTIF(F23:F25,"2 сп.р.")</f>
        <v>0</v>
      </c>
    </row>
    <row r="34" spans="1:11" x14ac:dyDescent="0.25">
      <c r="A34" s="67"/>
      <c r="B34" s="21"/>
      <c r="C34" s="21"/>
      <c r="D34" s="68"/>
      <c r="E34" s="32"/>
      <c r="F34" s="72"/>
      <c r="G34" s="30" t="s">
        <v>42</v>
      </c>
      <c r="H34" s="46">
        <f>COUNTIF(A23:A25,"ДСКВ")</f>
        <v>0</v>
      </c>
      <c r="I34" s="73"/>
      <c r="J34" s="79" t="s">
        <v>47</v>
      </c>
      <c r="K34" s="74">
        <f>COUNTIF(F23:F25,"3 сп.р.")</f>
        <v>0</v>
      </c>
    </row>
    <row r="35" spans="1:11" x14ac:dyDescent="0.25">
      <c r="A35" s="33"/>
      <c r="K35" s="34"/>
    </row>
    <row r="36" spans="1:11" ht="15.6" x14ac:dyDescent="0.25">
      <c r="A36" s="112" t="s">
        <v>2</v>
      </c>
      <c r="B36" s="113"/>
      <c r="C36" s="113"/>
      <c r="D36" s="113"/>
      <c r="E36" s="114" t="s">
        <v>7</v>
      </c>
      <c r="F36" s="114"/>
      <c r="G36" s="114"/>
      <c r="H36" s="114"/>
      <c r="I36" s="114" t="s">
        <v>37</v>
      </c>
      <c r="J36" s="114"/>
      <c r="K36" s="115"/>
    </row>
    <row r="37" spans="1:11" x14ac:dyDescent="0.25">
      <c r="A37" s="33"/>
      <c r="B37" s="2"/>
      <c r="C37" s="2"/>
      <c r="E37" s="2"/>
      <c r="F37" s="29"/>
      <c r="G37" s="29"/>
      <c r="H37" s="29"/>
      <c r="I37" s="29"/>
      <c r="J37" s="29"/>
      <c r="K37" s="38"/>
    </row>
    <row r="38" spans="1:11" x14ac:dyDescent="0.25">
      <c r="A38" s="35"/>
      <c r="D38" s="36"/>
      <c r="E38" s="69"/>
      <c r="F38" s="36"/>
      <c r="G38" s="36"/>
      <c r="H38" s="70"/>
      <c r="I38" s="70"/>
      <c r="J38" s="36"/>
      <c r="K38" s="37"/>
    </row>
    <row r="39" spans="1:11" x14ac:dyDescent="0.25">
      <c r="A39" s="35"/>
      <c r="D39" s="36"/>
      <c r="E39" s="69"/>
      <c r="F39" s="36"/>
      <c r="G39" s="36"/>
      <c r="H39" s="70"/>
      <c r="I39" s="70"/>
      <c r="J39" s="36"/>
      <c r="K39" s="37"/>
    </row>
    <row r="40" spans="1:11" x14ac:dyDescent="0.25">
      <c r="A40" s="35"/>
      <c r="D40" s="36"/>
      <c r="E40" s="69"/>
      <c r="F40" s="36"/>
      <c r="G40" s="36"/>
      <c r="H40" s="70"/>
      <c r="I40" s="70"/>
      <c r="J40" s="36"/>
      <c r="K40" s="37"/>
    </row>
    <row r="41" spans="1:11" x14ac:dyDescent="0.25">
      <c r="A41" s="35"/>
      <c r="D41" s="36"/>
      <c r="E41" s="69"/>
      <c r="F41" s="36"/>
      <c r="G41" s="36"/>
      <c r="H41" s="70"/>
      <c r="I41" s="70"/>
      <c r="J41" s="36"/>
      <c r="K41" s="37"/>
    </row>
    <row r="42" spans="1:11" ht="16.2" thickBot="1" x14ac:dyDescent="0.3">
      <c r="A42" s="116" t="str">
        <f>G18</f>
        <v>МЯГКОВА Е.А.(IК, г. Саранск)</v>
      </c>
      <c r="B42" s="117"/>
      <c r="C42" s="117"/>
      <c r="D42" s="117"/>
      <c r="E42" s="117" t="str">
        <f>G17</f>
        <v>АНДРИЯНОВ А.С. (ВК, г. Москва)</v>
      </c>
      <c r="F42" s="117"/>
      <c r="G42" s="117"/>
      <c r="H42" s="117"/>
      <c r="I42" s="117" t="str">
        <f>G19</f>
        <v>КОЧЕТКОВ Д.А. (ВК, г. Саранск)</v>
      </c>
      <c r="J42" s="117"/>
      <c r="K42" s="118"/>
    </row>
    <row r="43" spans="1:11" ht="14.4" thickTop="1" x14ac:dyDescent="0.25"/>
    <row r="44" spans="1:11" ht="18" x14ac:dyDescent="0.25">
      <c r="A44" s="49"/>
      <c r="B44" s="50"/>
      <c r="C44" s="50"/>
      <c r="D44" s="49"/>
      <c r="E44" s="51"/>
      <c r="F44" s="49"/>
      <c r="G44" s="49"/>
      <c r="H44" s="52"/>
      <c r="I44" s="52"/>
      <c r="J44" s="49"/>
      <c r="K44" s="49"/>
    </row>
    <row r="45" spans="1:11" ht="21" x14ac:dyDescent="0.25">
      <c r="A45" s="47"/>
      <c r="B45" s="47"/>
      <c r="C45" s="48"/>
      <c r="D45" s="111"/>
      <c r="E45" s="111"/>
      <c r="F45" s="111"/>
      <c r="G45" s="111"/>
    </row>
    <row r="46" spans="1:11" ht="18" x14ac:dyDescent="0.25">
      <c r="D46" s="49"/>
    </row>
  </sheetData>
  <autoFilter ref="A22:G22" xr:uid="{00000000-0009-0000-0000-000000000000}">
    <sortState xmlns:xlrd2="http://schemas.microsoft.com/office/spreadsheetml/2017/richdata2" ref="A23:G40">
      <sortCondition ref="A22"/>
    </sortState>
  </autoFilter>
  <mergeCells count="24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J21:J22"/>
    <mergeCell ref="K21:K22"/>
    <mergeCell ref="H21:I21"/>
    <mergeCell ref="A27:D27"/>
    <mergeCell ref="G27:K27"/>
    <mergeCell ref="D45:G45"/>
    <mergeCell ref="A36:D36"/>
    <mergeCell ref="E36:H36"/>
    <mergeCell ref="I36:K36"/>
    <mergeCell ref="A42:D42"/>
    <mergeCell ref="E42:H42"/>
    <mergeCell ref="I42:K42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2024-03-30T14:19:46Z</cp:lastPrinted>
  <dcterms:created xsi:type="dcterms:W3CDTF">1996-10-08T23:32:33Z</dcterms:created>
  <dcterms:modified xsi:type="dcterms:W3CDTF">2024-06-05T13:24:46Z</dcterms:modified>
</cp:coreProperties>
</file>