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6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6" i="2" l="1"/>
  <c r="K35" i="2"/>
  <c r="K34" i="2"/>
  <c r="J44" i="2" l="1"/>
  <c r="K33" i="2" l="1"/>
  <c r="I33" i="2"/>
  <c r="H44" i="2" l="1"/>
  <c r="E44" i="2"/>
  <c r="I35" i="2"/>
  <c r="I34" i="2"/>
  <c r="K32" i="2"/>
  <c r="K31" i="2"/>
  <c r="K30" i="2"/>
  <c r="I32" i="2" l="1"/>
</calcChain>
</file>

<file path=xl/sharedStrings.xml><?xml version="1.0" encoding="utf-8"?>
<sst xmlns="http://schemas.openxmlformats.org/spreadsheetml/2006/main" count="93" uniqueCount="86">
  <si>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</si>
  <si>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</si>
  <si>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</si>
  <si>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</si>
  <si>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</si>
  <si>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</si>
  <si>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</si>
  <si>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</si>
  <si>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</si>
  <si>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</si>
  <si>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</si>
  <si>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</si>
  <si>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</si>
  <si>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</si>
  <si>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</si>
  <si>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</si>
  <si>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</si>
  <si>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</si>
  <si>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</si>
  <si>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</si>
  <si>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</si>
  <si>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</si>
  <si>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</si>
  <si>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</si>
  <si>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</si>
  <si>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</si>
  <si>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</si>
  <si>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</si>
  <si>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</si>
  <si>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</si>
  <si>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</si>
  <si>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</si>
  <si>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</si>
  <si>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</si>
  <si>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</si>
  <si>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</si>
  <si>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</si>
  <si>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</si>
  <si>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</si>
  <si>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</si>
  <si>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</si>
  <si>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</si>
  <si>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</si>
  <si>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</si>
  <si>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</si>
  <si>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</si>
  <si>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</si>
  <si>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</si>
  <si>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</si>
  <si>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</si>
  <si>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</si>
  <si>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</si>
  <si>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Долгих Даниил</t>
  </si>
  <si>
    <t>100 806 356 76</t>
  </si>
  <si>
    <t>БУКОВА О.Ю. (IК, г. Пенза)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</si>
  <si>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</si>
  <si>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</si>
  <si>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100 360 523 55</t>
  </si>
  <si>
    <t>Солонкин Кирилл</t>
  </si>
  <si>
    <t>Брянская обл.</t>
  </si>
  <si>
    <t>ГБУ БО СШОР "Русь"</t>
  </si>
  <si>
    <t>100 826 824 77</t>
  </si>
  <si>
    <t>Молдованов Андрей</t>
  </si>
  <si>
    <t>Иркутская обл.</t>
  </si>
  <si>
    <t>СШОР "Олимпиец"</t>
  </si>
  <si>
    <t>100 769 429 09</t>
  </si>
  <si>
    <t>Суринов Артемий</t>
  </si>
  <si>
    <t>ГБПОУ "МССУОР №2 Москомспорта"</t>
  </si>
  <si>
    <t>Онохин Егор</t>
  </si>
  <si>
    <t>Беларусь</t>
  </si>
  <si>
    <t>ВК г.Минск</t>
  </si>
  <si>
    <t>101 397 880 85</t>
  </si>
  <si>
    <t>Дорожкин Егор</t>
  </si>
  <si>
    <t>ГБУ СШОР Петродворцового р-на СПб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</si>
  <si>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</si>
  <si>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</si>
  <si>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ГБПОУ "Олимпийские надежды"</t>
  </si>
  <si>
    <t xml:space="preserve"> МЕСТО ПРОВЕДЕНИЯ: г. Санкт-Петербург</t>
  </si>
  <si>
    <t>№ ЕКП 2023: 29860</t>
  </si>
  <si>
    <t xml:space="preserve">НАЗВАНИЕ ТРАССЫ / РЕГ.НОМЕР: Велодром </t>
  </si>
  <si>
    <t>ДОЛГИХ А.Б. (IК, г. Санкт-Петербург)</t>
  </si>
  <si>
    <t xml:space="preserve"> ДАТА ПРОВЕДЕНИЯ: 27 мая 2023 года </t>
  </si>
  <si>
    <t>ВМХ - гонка - "Классик" (или "Классик" - смешанная)</t>
  </si>
  <si>
    <t>1 сп.р.</t>
  </si>
  <si>
    <t>2 сп.р.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</si>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</sst>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44"/>
  <sheetViews>
    <sheetView tabSelected="1" view="pageBreakPreview" topLeftCell="B1" zoomScaleNormal="100" zoomScaleSheetLayoutView="100" zoomScalePageLayoutView="95" workbookViewId="0">
      <selection activeCell="K37" sqref="K37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2.5" customHeight="1" x14ac:dyDescent="0.2">
      <c r="A2" s="80" t="s">
        <v>74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2.5" customHeight="1" x14ac:dyDescent="0.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22.5" customHeight="1" x14ac:dyDescent="0.2">
      <c r="A4" s="80" t="s">
        <v>75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1" customHeight="1" x14ac:dyDescent="0.2">
      <c r="A5" s="80" t="s">
        <v>76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s="3" customFormat="1" ht="28.5" x14ac:dyDescent="0.2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3" customFormat="1" ht="18" customHeight="1" x14ac:dyDescent="0.2">
      <c r="A7" s="82" t="s">
        <v>3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3" customFormat="1" ht="6" customHeight="1" thickBo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8" customHeight="1" thickTop="1" x14ac:dyDescent="0.2">
      <c r="A9" s="84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8" customHeight="1" x14ac:dyDescent="0.2">
      <c r="A10" s="85" t="s">
        <v>82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">
      <c r="A11" s="85" t="s">
        <v>51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75" x14ac:dyDescent="0.2">
      <c r="A13" s="87" t="s">
        <v>77</v>
      </c>
      <c r="B13" s="87"/>
      <c r="C13" s="87"/>
      <c r="D13" s="87"/>
      <c r="E13" s="4"/>
      <c r="F13" s="4"/>
      <c r="H13" s="66" t="s">
        <v>55</v>
      </c>
      <c r="I13" s="4"/>
      <c r="J13" s="5"/>
      <c r="K13" s="6" t="s">
        <v>5</v>
      </c>
    </row>
    <row r="14" spans="1:11" ht="15.75" x14ac:dyDescent="0.2">
      <c r="A14" s="88" t="s">
        <v>81</v>
      </c>
      <c r="B14" s="88"/>
      <c r="C14" s="88"/>
      <c r="D14" s="88"/>
      <c r="E14" s="7"/>
      <c r="F14" s="7"/>
      <c r="H14" s="67" t="s">
        <v>56</v>
      </c>
      <c r="I14" s="7"/>
      <c r="J14" s="8"/>
      <c r="K14" s="70" t="s">
        <v>78</v>
      </c>
    </row>
    <row r="15" spans="1:11" ht="15" x14ac:dyDescent="0.2">
      <c r="A15" s="89" t="s">
        <v>6</v>
      </c>
      <c r="B15" s="89"/>
      <c r="C15" s="89"/>
      <c r="D15" s="89"/>
      <c r="E15" s="89"/>
      <c r="F15" s="89"/>
      <c r="G15" s="89"/>
      <c r="H15" s="89"/>
      <c r="I15" s="90" t="s">
        <v>7</v>
      </c>
      <c r="J15" s="90"/>
      <c r="K15" s="90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7"/>
      <c r="I16" s="91" t="s">
        <v>79</v>
      </c>
      <c r="J16" s="91"/>
      <c r="K16" s="91"/>
    </row>
    <row r="17" spans="1:11" ht="15" x14ac:dyDescent="0.2">
      <c r="A17" s="9" t="s">
        <v>9</v>
      </c>
      <c r="B17" s="10"/>
      <c r="C17" s="10"/>
      <c r="D17" s="13"/>
      <c r="E17" s="12"/>
      <c r="F17" s="11"/>
      <c r="G17" s="14"/>
      <c r="H17" s="68" t="s">
        <v>43</v>
      </c>
      <c r="I17" s="15" t="s">
        <v>10</v>
      </c>
      <c r="J17" s="16"/>
      <c r="K17" s="65">
        <v>5</v>
      </c>
    </row>
    <row r="18" spans="1:11" ht="15" x14ac:dyDescent="0.2">
      <c r="A18" s="17" t="s">
        <v>11</v>
      </c>
      <c r="B18" s="10"/>
      <c r="C18" s="10"/>
      <c r="D18" s="13"/>
      <c r="E18" s="12"/>
      <c r="F18" s="11"/>
      <c r="G18" s="14"/>
      <c r="H18" s="68" t="s">
        <v>54</v>
      </c>
      <c r="I18" s="15" t="s">
        <v>12</v>
      </c>
      <c r="J18" s="16"/>
      <c r="K18" s="65">
        <v>1</v>
      </c>
    </row>
    <row r="19" spans="1:11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9" t="s">
        <v>80</v>
      </c>
      <c r="I19" s="20" t="s">
        <v>42</v>
      </c>
      <c r="J19" s="63">
        <v>330</v>
      </c>
      <c r="K19" s="64">
        <v>330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8" t="s">
        <v>22</v>
      </c>
      <c r="J21" s="27" t="s">
        <v>23</v>
      </c>
      <c r="K21" s="28" t="s">
        <v>24</v>
      </c>
    </row>
    <row r="22" spans="1:11" s="30" customFormat="1" ht="27" customHeight="1" x14ac:dyDescent="0.2">
      <c r="A22" s="72">
        <v>1</v>
      </c>
      <c r="B22" s="74">
        <v>326</v>
      </c>
      <c r="C22" s="73" t="s">
        <v>57</v>
      </c>
      <c r="D22" s="75" t="s">
        <v>58</v>
      </c>
      <c r="E22" s="77">
        <v>38478</v>
      </c>
      <c r="F22" s="73" t="s">
        <v>26</v>
      </c>
      <c r="G22" s="73" t="s">
        <v>59</v>
      </c>
      <c r="H22" s="76" t="s">
        <v>60</v>
      </c>
      <c r="I22" s="78"/>
      <c r="J22" s="61"/>
      <c r="K22" s="62"/>
    </row>
    <row r="23" spans="1:11" s="30" customFormat="1" ht="27" customHeight="1" x14ac:dyDescent="0.2">
      <c r="A23" s="72">
        <v>2</v>
      </c>
      <c r="B23" s="74">
        <v>60</v>
      </c>
      <c r="C23" s="73" t="s">
        <v>53</v>
      </c>
      <c r="D23" s="75" t="s">
        <v>52</v>
      </c>
      <c r="E23" s="77">
        <v>38567</v>
      </c>
      <c r="F23" s="73" t="s">
        <v>26</v>
      </c>
      <c r="G23" s="73" t="s">
        <v>48</v>
      </c>
      <c r="H23" s="73" t="s">
        <v>49</v>
      </c>
      <c r="I23" s="78"/>
      <c r="J23" s="61"/>
      <c r="K23" s="62"/>
    </row>
    <row r="24" spans="1:11" s="30" customFormat="1" ht="27" customHeight="1" x14ac:dyDescent="0.2">
      <c r="A24" s="72">
        <v>3</v>
      </c>
      <c r="B24" s="74">
        <v>64</v>
      </c>
      <c r="C24" s="73" t="s">
        <v>65</v>
      </c>
      <c r="D24" s="75" t="s">
        <v>66</v>
      </c>
      <c r="E24" s="77">
        <v>39015</v>
      </c>
      <c r="F24" s="73" t="s">
        <v>83</v>
      </c>
      <c r="G24" s="73" t="s">
        <v>47</v>
      </c>
      <c r="H24" s="79" t="s">
        <v>67</v>
      </c>
      <c r="I24" s="78"/>
      <c r="J24" s="61"/>
      <c r="K24" s="62"/>
    </row>
    <row r="25" spans="1:11" s="30" customFormat="1" ht="27" customHeight="1" x14ac:dyDescent="0.2">
      <c r="A25" s="72">
        <v>4</v>
      </c>
      <c r="B25" s="74">
        <v>389</v>
      </c>
      <c r="C25" s="73" t="s">
        <v>61</v>
      </c>
      <c r="D25" s="75" t="s">
        <v>62</v>
      </c>
      <c r="E25" s="77">
        <v>38452</v>
      </c>
      <c r="F25" s="73" t="s">
        <v>26</v>
      </c>
      <c r="G25" s="73" t="s">
        <v>63</v>
      </c>
      <c r="H25" s="73" t="s">
        <v>64</v>
      </c>
      <c r="I25" s="78"/>
      <c r="J25" s="61"/>
      <c r="K25" s="62"/>
    </row>
    <row r="26" spans="1:11" s="30" customFormat="1" ht="27" customHeight="1" x14ac:dyDescent="0.2">
      <c r="A26" s="72">
        <v>5</v>
      </c>
      <c r="B26" s="74">
        <v>7</v>
      </c>
      <c r="C26" s="73"/>
      <c r="D26" s="75" t="s">
        <v>68</v>
      </c>
      <c r="E26" s="77">
        <v>38951</v>
      </c>
      <c r="F26" s="73" t="s">
        <v>26</v>
      </c>
      <c r="G26" s="73" t="s">
        <v>69</v>
      </c>
      <c r="H26" s="73" t="s">
        <v>70</v>
      </c>
      <c r="I26" s="78"/>
      <c r="J26" s="61"/>
      <c r="K26" s="62"/>
    </row>
    <row r="27" spans="1:11" s="30" customFormat="1" ht="27" customHeight="1" x14ac:dyDescent="0.2">
      <c r="A27" s="72">
        <v>6</v>
      </c>
      <c r="B27" s="74">
        <v>69</v>
      </c>
      <c r="C27" s="73" t="s">
        <v>71</v>
      </c>
      <c r="D27" s="75" t="s">
        <v>72</v>
      </c>
      <c r="E27" s="77">
        <v>38977</v>
      </c>
      <c r="F27" s="73" t="s">
        <v>26</v>
      </c>
      <c r="G27" s="73" t="s">
        <v>48</v>
      </c>
      <c r="H27" s="76" t="s">
        <v>73</v>
      </c>
      <c r="I27" s="78"/>
      <c r="J27" s="61"/>
      <c r="K27" s="62"/>
    </row>
    <row r="28" spans="1:11" ht="7.5" customHeight="1" thickBot="1" x14ac:dyDescent="0.25">
      <c r="A28" s="31"/>
      <c r="B28" s="32"/>
      <c r="C28" s="32"/>
      <c r="D28" s="33"/>
      <c r="E28" s="34"/>
      <c r="F28" s="35"/>
      <c r="G28" s="34"/>
      <c r="H28" s="34"/>
      <c r="I28" s="36"/>
      <c r="J28" s="36"/>
      <c r="K28" s="36"/>
    </row>
    <row r="29" spans="1:11" ht="13.5" thickTop="1" x14ac:dyDescent="0.2">
      <c r="A29" s="92" t="s">
        <v>27</v>
      </c>
      <c r="B29" s="92"/>
      <c r="C29" s="92"/>
      <c r="D29" s="92"/>
      <c r="E29" s="52"/>
      <c r="F29" s="52"/>
      <c r="G29" s="52"/>
      <c r="H29" s="93" t="s">
        <v>28</v>
      </c>
      <c r="I29" s="93"/>
      <c r="J29" s="93"/>
      <c r="K29" s="93"/>
    </row>
    <row r="30" spans="1:11" ht="15" x14ac:dyDescent="0.2">
      <c r="A30" s="37" t="s">
        <v>50</v>
      </c>
      <c r="B30" s="38"/>
      <c r="C30" s="53"/>
      <c r="D30" s="40"/>
      <c r="E30" s="54"/>
      <c r="F30" s="54"/>
      <c r="G30" s="39"/>
      <c r="H30" s="55" t="s">
        <v>29</v>
      </c>
      <c r="I30" s="71">
        <v>4</v>
      </c>
      <c r="J30" s="55" t="s">
        <v>30</v>
      </c>
      <c r="K30" s="59">
        <f>COUNTIF(F$21:F137,"ЗМС")</f>
        <v>0</v>
      </c>
    </row>
    <row r="31" spans="1:11" ht="15" x14ac:dyDescent="0.2">
      <c r="A31" s="37" t="s">
        <v>44</v>
      </c>
      <c r="B31" s="38"/>
      <c r="C31" s="56"/>
      <c r="D31" s="40"/>
      <c r="E31" s="51"/>
      <c r="F31" s="51"/>
      <c r="G31" s="41"/>
      <c r="H31" s="55" t="s">
        <v>31</v>
      </c>
      <c r="I31" s="60">
        <v>6</v>
      </c>
      <c r="J31" s="55" t="s">
        <v>32</v>
      </c>
      <c r="K31" s="59">
        <f>COUNTIF(F$21:F137,"МСМК")</f>
        <v>0</v>
      </c>
    </row>
    <row r="32" spans="1:11" ht="15" x14ac:dyDescent="0.2">
      <c r="A32" s="37" t="s">
        <v>45</v>
      </c>
      <c r="B32" s="38"/>
      <c r="C32" s="57"/>
      <c r="D32" s="40"/>
      <c r="E32" s="51"/>
      <c r="F32" s="51"/>
      <c r="G32" s="41"/>
      <c r="H32" s="55" t="s">
        <v>33</v>
      </c>
      <c r="I32" s="60">
        <f>I33+I34+I35</f>
        <v>6</v>
      </c>
      <c r="J32" s="55" t="s">
        <v>25</v>
      </c>
      <c r="K32" s="59">
        <f>COUNTIF(F$21:F27,"МС")</f>
        <v>0</v>
      </c>
    </row>
    <row r="33" spans="1:11" ht="15" x14ac:dyDescent="0.2">
      <c r="A33" s="37" t="s">
        <v>46</v>
      </c>
      <c r="B33" s="38"/>
      <c r="C33" s="57"/>
      <c r="D33" s="40"/>
      <c r="E33" s="51"/>
      <c r="F33" s="51"/>
      <c r="G33" s="41"/>
      <c r="H33" s="55" t="s">
        <v>34</v>
      </c>
      <c r="I33" s="60">
        <f>COUNT(A10:A92)</f>
        <v>6</v>
      </c>
      <c r="J33" s="55" t="s">
        <v>26</v>
      </c>
      <c r="K33" s="59">
        <f>COUNTIF(F$20:F27,"КМС")</f>
        <v>5</v>
      </c>
    </row>
    <row r="34" spans="1:11" ht="15" x14ac:dyDescent="0.2">
      <c r="A34" s="42"/>
      <c r="B34" s="38"/>
      <c r="C34" s="57"/>
      <c r="D34" s="40"/>
      <c r="E34" s="43"/>
      <c r="F34" s="43"/>
      <c r="G34" s="43"/>
      <c r="H34" s="55" t="s">
        <v>35</v>
      </c>
      <c r="I34" s="60">
        <f>COUNTIF(A10:A91,"НФ")</f>
        <v>0</v>
      </c>
      <c r="J34" s="55" t="s">
        <v>83</v>
      </c>
      <c r="K34" s="59">
        <f>COUNTIF(F$22:F138,"1 сп.р.")</f>
        <v>1</v>
      </c>
    </row>
    <row r="35" spans="1:11" x14ac:dyDescent="0.2">
      <c r="A35" s="44"/>
      <c r="B35" s="14"/>
      <c r="C35" s="14"/>
      <c r="D35" s="40"/>
      <c r="E35" s="43"/>
      <c r="F35" s="43"/>
      <c r="G35" s="43"/>
      <c r="H35" s="55" t="s">
        <v>36</v>
      </c>
      <c r="I35" s="60">
        <f>COUNTIF(A10:A91,"ДСКВ")</f>
        <v>0</v>
      </c>
      <c r="J35" s="55" t="s">
        <v>84</v>
      </c>
      <c r="K35" s="59">
        <f>COUNTIF(F$22:F139,"2 сп.р.")</f>
        <v>0</v>
      </c>
    </row>
    <row r="36" spans="1:11" ht="15" x14ac:dyDescent="0.2">
      <c r="A36" s="45"/>
      <c r="B36" s="38"/>
      <c r="C36" s="18"/>
      <c r="D36" s="40"/>
      <c r="E36" s="51"/>
      <c r="F36" s="51"/>
      <c r="G36" s="41"/>
      <c r="H36" s="55" t="s">
        <v>37</v>
      </c>
      <c r="I36" s="60">
        <v>0</v>
      </c>
      <c r="J36" s="55" t="s">
        <v>85</v>
      </c>
      <c r="K36" s="59">
        <f>COUNTIF(F$22:F140,"3 сп.р.")</f>
        <v>0</v>
      </c>
    </row>
    <row r="37" spans="1:11" ht="5.25" customHeight="1" x14ac:dyDescent="0.2">
      <c r="A37" s="45"/>
      <c r="B37" s="38"/>
      <c r="C37" s="38"/>
      <c r="D37" s="38"/>
      <c r="E37" s="38"/>
      <c r="F37" s="38"/>
      <c r="G37" s="14"/>
      <c r="H37" s="14"/>
      <c r="I37" s="46"/>
      <c r="J37" s="47"/>
      <c r="K37" s="48"/>
    </row>
    <row r="38" spans="1:11" x14ac:dyDescent="0.2">
      <c r="A38" s="94" t="s">
        <v>38</v>
      </c>
      <c r="B38" s="94"/>
      <c r="C38" s="94"/>
      <c r="D38" s="94"/>
      <c r="E38" s="95" t="s">
        <v>39</v>
      </c>
      <c r="F38" s="95"/>
      <c r="G38" s="95"/>
      <c r="H38" s="95" t="s">
        <v>40</v>
      </c>
      <c r="I38" s="95"/>
      <c r="J38" s="96" t="s">
        <v>41</v>
      </c>
      <c r="K38" s="96"/>
    </row>
    <row r="39" spans="1:11" x14ac:dyDescent="0.2">
      <c r="A39" s="97"/>
      <c r="B39" s="97"/>
      <c r="C39" s="97"/>
      <c r="D39" s="97"/>
      <c r="E39" s="97"/>
      <c r="F39" s="98"/>
      <c r="G39" s="98"/>
      <c r="H39" s="98"/>
      <c r="I39" s="98"/>
      <c r="J39" s="98"/>
      <c r="K39" s="98"/>
    </row>
    <row r="40" spans="1:11" x14ac:dyDescent="0.2">
      <c r="A40" s="49"/>
      <c r="B40" s="51"/>
      <c r="C40" s="51"/>
      <c r="D40" s="51"/>
      <c r="E40" s="51"/>
      <c r="F40" s="51"/>
      <c r="G40" s="51"/>
      <c r="H40" s="51"/>
      <c r="I40" s="51"/>
      <c r="J40" s="51"/>
      <c r="K40" s="50"/>
    </row>
    <row r="41" spans="1:11" x14ac:dyDescent="0.2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0"/>
    </row>
    <row r="42" spans="1:11" x14ac:dyDescent="0.2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ht="13.5" thickBot="1" x14ac:dyDescent="0.25">
      <c r="A44" s="99"/>
      <c r="B44" s="99"/>
      <c r="C44" s="99"/>
      <c r="D44" s="99"/>
      <c r="E44" s="100" t="str">
        <f>H17</f>
        <v>БОЯРОВ В.В. (ВК, г. Саранск)</v>
      </c>
      <c r="F44" s="100"/>
      <c r="G44" s="100"/>
      <c r="H44" s="100" t="str">
        <f>H18</f>
        <v>БУКОВА О.Ю. (IК, г. Пенза)</v>
      </c>
      <c r="I44" s="100"/>
      <c r="J44" s="101" t="str">
        <f>H19</f>
        <v>ДОЛГИХ А.Б. (IК, г. Санкт-Петербург)</v>
      </c>
      <c r="K44" s="101"/>
    </row>
  </sheetData>
  <autoFilter ref="A21:H21">
    <sortState ref="A22:H27">
      <sortCondition ref="A21"/>
    </sortState>
  </autoFilter>
  <mergeCells count="29">
    <mergeCell ref="A39:E39"/>
    <mergeCell ref="F39:K39"/>
    <mergeCell ref="A44:D44"/>
    <mergeCell ref="E44:G44"/>
    <mergeCell ref="H44:I44"/>
    <mergeCell ref="J44:K44"/>
    <mergeCell ref="I16:K16"/>
    <mergeCell ref="A29:D29"/>
    <mergeCell ref="H29:K29"/>
    <mergeCell ref="A38:D38"/>
    <mergeCell ref="E38:G38"/>
    <mergeCell ref="H38:I38"/>
    <mergeCell ref="J38:K38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revision>1</cp:revision>
  <cp:lastPrinted>2021-12-27T09:18:49Z</cp:lastPrinted>
  <dcterms:created xsi:type="dcterms:W3CDTF">1996-10-08T23:32:33Z</dcterms:created>
  <dcterms:modified xsi:type="dcterms:W3CDTF">2023-05-30T08:22:19Z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