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инд гонка на время без отсечек" sheetId="2" r:id="rId2"/>
  </sheets>
  <definedNames>
    <definedName name="_xlnm.Print_Titles" localSheetId="1">'инд гонка на время без отсечек'!$21:$22</definedName>
    <definedName name="_xlnm.Print_Titles" localSheetId="0">'Стартовый протокол'!$18:$19</definedName>
    <definedName name="_xlnm.Print_Area" localSheetId="1">'инд гонка на время без отсечек'!$A$1:$L$63</definedName>
    <definedName name="_xlnm.Print_Area" localSheetId="0">'Стартовый протокол'!$A$1:$G$117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2" l="1"/>
  <c r="J42" i="2"/>
  <c r="I43" i="2"/>
  <c r="J43" i="2"/>
  <c r="I44" i="2"/>
  <c r="J44" i="2"/>
  <c r="I32" i="2" l="1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I40" i="2"/>
  <c r="J40" i="2"/>
  <c r="I41" i="2"/>
  <c r="J41" i="2"/>
  <c r="J45" i="2"/>
  <c r="I31" i="2" l="1"/>
  <c r="J31" i="2"/>
  <c r="J63" i="2" l="1"/>
  <c r="J23" i="2" l="1"/>
  <c r="J30" i="2"/>
  <c r="J29" i="2"/>
  <c r="J28" i="2"/>
  <c r="J27" i="2"/>
  <c r="J26" i="2"/>
  <c r="J25" i="2"/>
  <c r="J24" i="2"/>
  <c r="I30" i="2"/>
  <c r="I29" i="2"/>
  <c r="I28" i="2"/>
  <c r="I27" i="2"/>
  <c r="I26" i="2"/>
  <c r="I25" i="2"/>
  <c r="I24" i="2"/>
  <c r="H55" i="2" l="1"/>
  <c r="H54" i="2"/>
  <c r="H53" i="2"/>
  <c r="H52" i="2"/>
  <c r="H51" i="2"/>
  <c r="L52" i="2"/>
  <c r="L51" i="2"/>
  <c r="L50" i="2"/>
  <c r="L49" i="2"/>
  <c r="L48" i="2"/>
  <c r="L53" i="2"/>
  <c r="L54" i="2"/>
  <c r="H63" i="2"/>
  <c r="E63" i="2"/>
  <c r="H50" i="2" l="1"/>
  <c r="H49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<sst xmlns="http://schemas.openxmlformats.org/spreadsheetml/2006/main" count="403" uniqueCount="264">
  <si>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</si>
  <si>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</si>
  <si>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</si>
  <si>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</si>
  <si>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</si>
  <si>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</si>
  <si>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</si>
  <si>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</si>
  <si>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</si>
  <si>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</si>
  <si>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</si>
  <si>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</si>
  <si>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</si>
  <si>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</si>
  <si>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</si>
  <si>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</si>
  <si>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</si>
  <si>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</si>
  <si>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</si>
  <si>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</si>
  <si>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</si>
  <si>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</si>
  <si>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</si>
  <si>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</si>
  <si>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</si>
  <si>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</si>
  <si>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</si>
  <si>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</si>
  <si>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</si>
  <si>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</si>
  <si>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</si>
  <si>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</si>
  <si>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</si>
  <si>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</si>
  <si>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</si>
  <si>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</si>
  <si>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</si>
  <si>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</si>
  <si>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</si>
  <si>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</si>
  <si>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</si>
  <si>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</si>
  <si>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</si>
  <si>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</si>
  <si>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</si>
  <si>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</si>
  <si>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</si>
  <si>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</si>
  <si>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</si>
  <si>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</si>
  <si>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</si>
  <si>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</si>
  <si>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</si>
  <si>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</si>
  <si>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</si>
  <si>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</si>
  <si>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</si>
  <si>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</si>
  <si>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</si>
  <si>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</si>
  <si>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</si>
  <si>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</si>
  <si>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</si>
  <si>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</si>
  <si>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</si>
  <si>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</si>
  <si>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</si>
  <si>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</si>
  <si>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</si>
  <si>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</si>
  <si>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</si>
  <si>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</si>
  <si>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</si>
  <si>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</si>
  <si>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</si>
  <si>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</si>
  <si>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</si>
  <si>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</si>
  <si>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</si>
  <si>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</si>
  <si>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</si>
  <si>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</si>
  <si>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</si>
  <si>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</si>
  <si>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</si>
  <si>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</si>
  <si>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</si>
  <si>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</si>
  <si>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</si>
  <si>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</si>
  <si>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</si>
  <si>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</si>
  <si>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</si>
  <si>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</si>
  <si>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</si>
  <si>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</si>
  <si>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</si>
  <si>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</si>
  <si>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</si>
  <si>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</si>
  <si>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</si>
  <si>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</si>
  <si>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</si>
  <si>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</si>
  <si>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</si>
  <si>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</si>
  <si>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</si>
  <si>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</si>
  <si>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</si>
  <si>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</si>
  <si>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</si>
  <si>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</si>
  <si>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</si>
  <si>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</si>
  <si>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</si>
  <si>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</si>
  <si>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</si>
  <si>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</si>
  <si>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</si>
  <si>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</si>
  <si>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</si>
  <si>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</si>
  <si>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</si>
  <si>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</si>
  <si>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</si>
  <si>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</si>
  <si>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</si>
  <si>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</si>
  <si>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</si>
  <si>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</si>
  <si>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</si>
  <si>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</si>
  <si>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</si>
  <si>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</si>
  <si>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</si>
  <si>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</si>
  <si>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</si>
  <si>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</si>
  <si>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</si>
  <si>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</si>
  <si>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</si>
  <si>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</si>
  <si>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</si>
  <si>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</si>
  <si>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</si>
  <si>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</si>
  <si>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</si>
  <si>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</si>
  <si>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</si>
  <si>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</si>
  <si>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</si>
  <si>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</si>
  <si>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</si>
  <si>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</si>
  <si>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</si>
  <si>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</si>
  <si>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</si>
  <si>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</si>
  <si>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</si>
  <si>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</si>
  <si>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</si>
  <si>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</si>
  <si>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</si>
  <si>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</si>
  <si>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</si>
  <si>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</si>
  <si>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</si>
  <si>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</si>
  <si>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</si>
  <si>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</si>
  <si>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</si>
  <si>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№ ВРВС: 0080511611Я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</si>
  <si>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</si>
  <si>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</si>
  <si>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</si>
  <si>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</si>
  <si>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</si>
  <si>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</si>
  <si>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</si>
  <si>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</si>
  <si>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</si>
  <si>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</si>
  <si>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</si>
  <si>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</si>
  <si>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</si>
  <si>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</si>
  <si>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</si>
  <si>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</si>
  <si>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ДИСТАНЦИЯ: ДЛИНА КРУГА/КРУГОВ</t>
  </si>
  <si>
    <t>МАКСИМАЛЬНЫЙ ПЕРЕПАД (HD)(м):</t>
  </si>
  <si>
    <t>СУММА ПЕРЕПАДОВ (ТС)(м):</t>
  </si>
  <si>
    <t>25,0 км/1</t>
  </si>
  <si>
    <t>ЖЕРЕБЦОВА М.С. (ВК, г. ЧИТА)</t>
  </si>
  <si>
    <t>КЛЮЧНИКОВА О.А. (ВК, г. ЧИТА)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</si>
  <si>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12ч 30м </t>
    </r>
  </si>
  <si>
    <t>Иркутская область</t>
  </si>
  <si>
    <t>Хабаровский край</t>
  </si>
  <si>
    <t>Республика Бурятия</t>
  </si>
  <si>
    <t>СУДЬЯ НА ФИНИШЕ</t>
  </si>
  <si>
    <t xml:space="preserve">Ветер: </t>
  </si>
  <si>
    <t>Министерство спорта Иркутской области</t>
  </si>
  <si>
    <t>Федерация велосипедного спорта Иркутской области</t>
  </si>
  <si>
    <t>X Мемориал памяти МС СССР В.М. Киселева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</si>
  <si>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Усолье-Сибирское</t>
    </r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</si>
  <si>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24 сентября 2021 года</t>
    </r>
  </si>
  <si>
    <t>№ ЕКП 2021: 33282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</si>
  <si>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14ч 45м</t>
    </r>
  </si>
  <si>
    <t>ПУСТЫНСКИЙ А.Л. (ВК, г. УСОЛЬЕ-СИБИРСКОЕ)</t>
  </si>
  <si>
    <t>НАЗВАНИЕ ТРАССЫ / РЕГ. НОМЕР: п. Тельма-п.Б.Елань</t>
  </si>
  <si>
    <t>Температура: +9</t>
  </si>
  <si>
    <t>Влажность: 80%</t>
  </si>
  <si>
    <t>Осадки: пасмурно. Дождь</t>
  </si>
  <si>
    <t>Администрация г. УСОЛЬЕ-СИБИРСКОЕ И УСОЛЬСКОГО РАЙОНА</t>
  </si>
  <si>
    <t>Девушки 15-16 лет</t>
  </si>
  <si>
    <t>СЫЧЕВА Марина</t>
  </si>
  <si>
    <t>29.07.2005</t>
  </si>
  <si>
    <t>САМОЙЛОВА Анастасия</t>
  </si>
  <si>
    <t>22.01.2006</t>
  </si>
  <si>
    <t>РУЖНИКОВА Анастасия</t>
  </si>
  <si>
    <t>22.05.2005</t>
  </si>
  <si>
    <t>КОВЯЗИНА Валерия</t>
  </si>
  <si>
    <t>01.05.2005</t>
  </si>
  <si>
    <t>ВЫДРИНА Анна</t>
  </si>
  <si>
    <t>26.05.2005</t>
  </si>
  <si>
    <t>МИГУНОВА Ольга</t>
  </si>
  <si>
    <t>02.08.2006</t>
  </si>
  <si>
    <t>Забайкальский край</t>
  </si>
  <si>
    <t>ЧУПРУНОВА Дарья</t>
  </si>
  <si>
    <t>16.08.2005</t>
  </si>
  <si>
    <t>ОСИНЦЕВА Таисия</t>
  </si>
  <si>
    <t>07.06.2005</t>
  </si>
  <si>
    <t>Республика Хакасия</t>
  </si>
  <si>
    <t>ИВЧЕНКО Татьяна</t>
  </si>
  <si>
    <t>25.01.2005</t>
  </si>
  <si>
    <t>ЛЕБЕДЕВА Аделина</t>
  </si>
  <si>
    <t>31.03.2006</t>
  </si>
  <si>
    <t>ФАТЕЕВА Александра</t>
  </si>
  <si>
    <t>12.03.2006</t>
  </si>
  <si>
    <t>БЕЛИМЕНКО Мария</t>
  </si>
  <si>
    <t>27.07.2006</t>
  </si>
  <si>
    <t>КАЗАНОВА Анна</t>
  </si>
  <si>
    <t>01.01.2005</t>
  </si>
  <si>
    <t>ЛЕЗИНА Алиса</t>
  </si>
  <si>
    <t>30.06.2005</t>
  </si>
  <si>
    <t>СТРИЖОВА Ксения</t>
  </si>
  <si>
    <t>22.06.2005</t>
  </si>
  <si>
    <t>КОРХОВА Анастасия</t>
  </si>
  <si>
    <t>03.07.2006</t>
  </si>
  <si>
    <t>Кемеровская область</t>
  </si>
  <si>
    <t>КИРЕЕВА Мария</t>
  </si>
  <si>
    <t>04.08.2005</t>
  </si>
  <si>
    <t>БИКАНОВА Руслана</t>
  </si>
  <si>
    <t>14.03.2005</t>
  </si>
  <si>
    <t>ЛАПИЦКАЯ Виктория</t>
  </si>
  <si>
    <t>27.08.2006</t>
  </si>
  <si>
    <t>ЕЛИЗАРЬЕВА Виктория</t>
  </si>
  <si>
    <t>17.10.2006</t>
  </si>
  <si>
    <t>ПРОКОПЦОВА Кристина</t>
  </si>
  <si>
    <t>09.09.2006</t>
  </si>
  <si>
    <t>СТЕПАНОВА Виктория</t>
  </si>
  <si>
    <t>19.08.2005</t>
  </si>
  <si>
    <t>НФ</t>
  </si>
  <si>
    <t>ИГНАТЬЕВА Ксения</t>
  </si>
  <si>
    <t>02.01.2006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</si>
</sst>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7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42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2" fillId="0" borderId="0" xfId="4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14" fontId="3" fillId="0" borderId="27" xfId="4" applyNumberFormat="1" applyFont="1" applyBorder="1" applyAlignment="1">
      <alignment horizontal="center" vertical="center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0" xfId="0" applyNumberFormat="1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5" fontId="3" fillId="0" borderId="40" xfId="0" applyNumberFormat="1" applyFont="1" applyBorder="1" applyAlignment="1">
      <alignment vertical="center"/>
    </xf>
    <xf numFmtId="2" fontId="3" fillId="0" borderId="41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39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165" fontId="3" fillId="0" borderId="39" xfId="0" applyNumberFormat="1" applyFont="1" applyBorder="1" applyAlignment="1">
      <alignment vertical="center"/>
    </xf>
    <xf numFmtId="2" fontId="3" fillId="0" borderId="4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8" fillId="4" borderId="9" xfId="4" applyFont="1" applyFill="1" applyBorder="1" applyAlignment="1">
      <alignment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0" fontId="10" fillId="4" borderId="8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right" vertical="center"/>
    </xf>
    <xf numFmtId="0" fontId="9" fillId="4" borderId="15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center" vertical="center"/>
    </xf>
    <xf numFmtId="49" fontId="9" fillId="4" borderId="14" xfId="4" applyNumberFormat="1" applyFont="1" applyFill="1" applyBorder="1" applyAlignment="1">
      <alignment horizontal="right"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48" xfId="4" applyFont="1" applyBorder="1" applyAlignment="1">
      <alignment horizontal="center" vertical="center"/>
    </xf>
    <xf numFmtId="0" fontId="3" fillId="0" borderId="44" xfId="4" applyFont="1" applyBorder="1" applyAlignment="1">
      <alignment horizontal="center" vertical="center" wrapText="1"/>
    </xf>
    <xf numFmtId="0" fontId="3" fillId="0" borderId="44" xfId="4" applyFont="1" applyBorder="1" applyAlignment="1">
      <alignment horizontal="left" vertical="center" wrapText="1"/>
    </xf>
    <xf numFmtId="14" fontId="3" fillId="0" borderId="44" xfId="4" applyNumberFormat="1" applyFont="1" applyBorder="1" applyAlignment="1">
      <alignment horizontal="center" vertical="center"/>
    </xf>
    <xf numFmtId="0" fontId="23" fillId="0" borderId="44" xfId="5" applyFont="1" applyFill="1" applyBorder="1" applyAlignment="1">
      <alignment horizontal="center" vertical="center" wrapText="1"/>
    </xf>
    <xf numFmtId="165" fontId="3" fillId="0" borderId="44" xfId="0" applyNumberFormat="1" applyFont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center"/>
    </xf>
    <xf numFmtId="0" fontId="3" fillId="0" borderId="44" xfId="4" applyFont="1" applyFill="1" applyBorder="1" applyAlignment="1">
      <alignment horizontal="center" vertical="center"/>
    </xf>
    <xf numFmtId="0" fontId="3" fillId="0" borderId="49" xfId="4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4" borderId="15" xfId="0" applyNumberFormat="1" applyFont="1" applyFill="1" applyBorder="1" applyAlignment="1">
      <alignment horizontal="center" vertical="center"/>
    </xf>
    <xf numFmtId="20" fontId="3" fillId="0" borderId="0" xfId="4" applyNumberFormat="1" applyFont="1" applyBorder="1" applyAlignment="1">
      <alignment vertical="center"/>
    </xf>
    <xf numFmtId="164" fontId="3" fillId="0" borderId="44" xfId="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165" fontId="3" fillId="0" borderId="27" xfId="4" applyNumberFormat="1" applyFont="1" applyBorder="1" applyAlignment="1">
      <alignment horizontal="center" vertical="center"/>
    </xf>
    <xf numFmtId="165" fontId="3" fillId="0" borderId="44" xfId="4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4" fillId="2" borderId="46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6" fillId="0" borderId="0" xfId="4" applyNumberFormat="1" applyFont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4" fillId="0" borderId="32" xfId="4" applyNumberFormat="1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4" fillId="2" borderId="46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45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7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290326</xdr:colOff>
      <xdr:row>0</xdr:row>
      <xdr:rowOff>89270</xdr:rowOff>
    </xdr:from>
    <xdr:to>
      <xdr:col>3</xdr:col>
      <xdr:colOff>349250</xdr:colOff>
      <xdr:row>3</xdr:row>
      <xdr:rowOff>21167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659" y="89270"/>
          <a:ext cx="863258" cy="6938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192644</xdr:colOff>
      <xdr:row>3</xdr:row>
      <xdr:rowOff>21167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3977" cy="783167"/>
        </a:xfrm>
        <a:prstGeom prst="rect">
          <a:avLst/>
        </a:prstGeom>
      </xdr:spPr>
    </xdr:pic>
    <xdr:clientData/>
  </xdr:twoCellAnchor>
  <xdr:oneCellAnchor>
    <xdr:from>
      <xdr:col>7</xdr:col>
      <xdr:colOff>391584</xdr:colOff>
      <xdr:row>57</xdr:row>
      <xdr:rowOff>137583</xdr:rowOff>
    </xdr:from>
    <xdr:ext cx="1213424" cy="412750"/>
    <xdr:pic>
      <xdr:nvPicPr>
        <xdr:cNvPr id="10" name="Picture 6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30536" b="3003"/>
        <a:stretch/>
      </xdr:blipFill>
      <xdr:spPr>
        <a:xfrm>
          <a:off x="6233584" y="12721166"/>
          <a:ext cx="1213424" cy="412750"/>
        </a:xfrm>
        <a:prstGeom prst="rect">
          <a:avLst/>
        </a:prstGeom>
      </xdr:spPr>
    </xdr:pic>
    <xdr:clientData/>
  </xdr:oneCellAnchor>
  <xdr:oneCellAnchor>
    <xdr:from>
      <xdr:col>11</xdr:col>
      <xdr:colOff>120987</xdr:colOff>
      <xdr:row>0</xdr:row>
      <xdr:rowOff>21167</xdr:rowOff>
    </xdr:from>
    <xdr:ext cx="754080" cy="719666"/>
    <xdr:pic>
      <xdr:nvPicPr>
        <xdr:cNvPr id="12" name="Picture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13154" y="21167"/>
          <a:ext cx="754080" cy="719666"/>
        </a:xfrm>
        <a:prstGeom prst="rect">
          <a:avLst/>
        </a:prstGeom>
      </xdr:spPr>
    </xdr:pic>
    <xdr:clientData/>
  </xdr:oneCellAnchor>
  <xdr:oneCellAnchor>
    <xdr:from>
      <xdr:col>9</xdr:col>
      <xdr:colOff>624416</xdr:colOff>
      <xdr:row>58</xdr:row>
      <xdr:rowOff>0</xdr:rowOff>
    </xdr:from>
    <xdr:ext cx="1056865" cy="381000"/>
    <xdr:pic>
      <xdr:nvPicPr>
        <xdr:cNvPr id="13" name="Picture 23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15032" b="7296"/>
        <a:stretch/>
      </xdr:blipFill>
      <xdr:spPr>
        <a:xfrm>
          <a:off x="8381999" y="12742333"/>
          <a:ext cx="1056865" cy="381000"/>
        </a:xfrm>
        <a:prstGeom prst="rect">
          <a:avLst/>
        </a:prstGeom>
      </xdr:spPr>
    </xdr:pic>
    <xdr:clientData/>
  </xdr:oneCellAnchor>
  <xdr:oneCellAnchor>
    <xdr:from>
      <xdr:col>4</xdr:col>
      <xdr:colOff>645583</xdr:colOff>
      <xdr:row>57</xdr:row>
      <xdr:rowOff>148166</xdr:rowOff>
    </xdr:from>
    <xdr:ext cx="1537143" cy="359834"/>
    <xdr:pic>
      <xdr:nvPicPr>
        <xdr:cNvPr id="14" name="Picture 24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t="29165" b="8617"/>
        <a:stretch/>
      </xdr:blipFill>
      <xdr:spPr>
        <a:xfrm>
          <a:off x="3937000" y="12731749"/>
          <a:ext cx="1537143" cy="35983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89" t="s">
        <v>37</v>
      </c>
      <c r="B1" s="189"/>
      <c r="C1" s="189"/>
      <c r="D1" s="189"/>
      <c r="E1" s="189"/>
      <c r="F1" s="189"/>
      <c r="G1" s="189"/>
    </row>
    <row r="2" spans="1:9" ht="15.75" customHeight="1" x14ac:dyDescent="0.2">
      <c r="A2" s="190" t="s">
        <v>60</v>
      </c>
      <c r="B2" s="190"/>
      <c r="C2" s="190"/>
      <c r="D2" s="190"/>
      <c r="E2" s="190"/>
      <c r="F2" s="190"/>
      <c r="G2" s="190"/>
    </row>
    <row r="3" spans="1:9" ht="21" x14ac:dyDescent="0.2">
      <c r="A3" s="189" t="s">
        <v>38</v>
      </c>
      <c r="B3" s="189"/>
      <c r="C3" s="189"/>
      <c r="D3" s="189"/>
      <c r="E3" s="189"/>
      <c r="F3" s="189"/>
      <c r="G3" s="189"/>
    </row>
    <row r="4" spans="1:9" ht="21" x14ac:dyDescent="0.2">
      <c r="A4" s="189" t="s">
        <v>54</v>
      </c>
      <c r="B4" s="189"/>
      <c r="C4" s="189"/>
      <c r="D4" s="189"/>
      <c r="E4" s="189"/>
      <c r="F4" s="189"/>
      <c r="G4" s="189"/>
    </row>
    <row r="5" spans="1:9" s="2" customFormat="1" ht="28.5" x14ac:dyDescent="0.2">
      <c r="A5" s="191" t="s">
        <v>25</v>
      </c>
      <c r="B5" s="191"/>
      <c r="C5" s="191"/>
      <c r="D5" s="191"/>
      <c r="E5" s="191"/>
      <c r="F5" s="191"/>
      <c r="G5" s="191"/>
      <c r="I5" s="3"/>
    </row>
    <row r="6" spans="1:9" s="2" customFormat="1" ht="18" customHeight="1" thickBot="1" x14ac:dyDescent="0.25">
      <c r="A6" s="181" t="s">
        <v>40</v>
      </c>
      <c r="B6" s="181"/>
      <c r="C6" s="181"/>
      <c r="D6" s="181"/>
      <c r="E6" s="181"/>
      <c r="F6" s="181"/>
      <c r="G6" s="181"/>
    </row>
    <row r="7" spans="1:9" ht="18" customHeight="1" thickTop="1" x14ac:dyDescent="0.2">
      <c r="A7" s="182" t="s">
        <v>0</v>
      </c>
      <c r="B7" s="183"/>
      <c r="C7" s="183"/>
      <c r="D7" s="183"/>
      <c r="E7" s="183"/>
      <c r="F7" s="183"/>
      <c r="G7" s="184"/>
    </row>
    <row r="8" spans="1:9" ht="18" customHeight="1" x14ac:dyDescent="0.2">
      <c r="A8" s="185" t="s">
        <v>1</v>
      </c>
      <c r="B8" s="186"/>
      <c r="C8" s="186"/>
      <c r="D8" s="186"/>
      <c r="E8" s="186"/>
      <c r="F8" s="186"/>
      <c r="G8" s="187"/>
    </row>
    <row r="9" spans="1:9" ht="19.5" customHeight="1" x14ac:dyDescent="0.2">
      <c r="A9" s="185" t="s">
        <v>2</v>
      </c>
      <c r="B9" s="186"/>
      <c r="C9" s="186"/>
      <c r="D9" s="186"/>
      <c r="E9" s="186"/>
      <c r="F9" s="186"/>
      <c r="G9" s="187"/>
    </row>
    <row r="10" spans="1:9" ht="15.75" x14ac:dyDescent="0.2">
      <c r="A10" s="4" t="s">
        <v>3</v>
      </c>
      <c r="B10" s="5"/>
      <c r="C10" s="6" t="s">
        <v>172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188" t="s">
        <v>27</v>
      </c>
      <c r="E11" s="188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58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94" t="s">
        <v>26</v>
      </c>
      <c r="B18" s="196" t="s">
        <v>19</v>
      </c>
      <c r="C18" s="196" t="s">
        <v>20</v>
      </c>
      <c r="D18" s="198" t="s">
        <v>21</v>
      </c>
      <c r="E18" s="196" t="s">
        <v>22</v>
      </c>
      <c r="F18" s="196" t="s">
        <v>29</v>
      </c>
      <c r="G18" s="192" t="s">
        <v>23</v>
      </c>
    </row>
    <row r="19" spans="1:13" s="36" customFormat="1" ht="22.5" customHeight="1" x14ac:dyDescent="0.2">
      <c r="A19" s="195"/>
      <c r="B19" s="197"/>
      <c r="C19" s="197"/>
      <c r="D19" s="199"/>
      <c r="E19" s="197"/>
      <c r="F19" s="200"/>
      <c r="G19" s="193"/>
    </row>
    <row r="20" spans="1:13" s="41" customFormat="1" ht="32.25" customHeight="1" x14ac:dyDescent="0.2">
      <c r="A20" s="51">
        <v>1</v>
      </c>
      <c r="B20" s="53">
        <v>25</v>
      </c>
      <c r="C20" s="37" t="s">
        <v>115</v>
      </c>
      <c r="D20" s="38">
        <v>38797</v>
      </c>
      <c r="E20" s="39" t="s">
        <v>101</v>
      </c>
      <c r="F20" s="54">
        <v>0.45902777777777781</v>
      </c>
      <c r="G20" s="40"/>
      <c r="H20" s="41">
        <f t="shared" ref="H20:H51" ca="1" si="0">RAND()</f>
        <v>0.88238382624175504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157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8.1637045357296989E-2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95</v>
      </c>
      <c r="D22" s="38">
        <v>38534</v>
      </c>
      <c r="E22" s="39" t="s">
        <v>96</v>
      </c>
      <c r="F22" s="54">
        <v>0.46041666666666697</v>
      </c>
      <c r="G22" s="40"/>
      <c r="H22" s="41">
        <f t="shared" ca="1" si="0"/>
        <v>6.2028897211326872E-2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162</v>
      </c>
      <c r="D23" s="38">
        <v>39071</v>
      </c>
      <c r="E23" s="39" t="s">
        <v>155</v>
      </c>
      <c r="F23" s="54">
        <v>0.46111111111111103</v>
      </c>
      <c r="G23" s="42"/>
      <c r="H23" s="41">
        <f t="shared" ca="1" si="0"/>
        <v>0.38540099063204902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119</v>
      </c>
      <c r="D24" s="38">
        <v>38492</v>
      </c>
      <c r="E24" s="39" t="s">
        <v>62</v>
      </c>
      <c r="F24" s="54">
        <v>0.46180555555555503</v>
      </c>
      <c r="G24" s="42"/>
      <c r="H24" s="41">
        <f t="shared" ca="1" si="0"/>
        <v>0.56745375032829237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121</v>
      </c>
      <c r="D25" s="38">
        <v>38541</v>
      </c>
      <c r="E25" s="39" t="s">
        <v>76</v>
      </c>
      <c r="F25" s="54">
        <v>0.46250000000000002</v>
      </c>
      <c r="G25" s="42"/>
      <c r="H25" s="41">
        <f t="shared" ca="1" si="0"/>
        <v>0.80105700664324242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66</v>
      </c>
      <c r="D26" s="38">
        <v>38576</v>
      </c>
      <c r="E26" s="39" t="s">
        <v>64</v>
      </c>
      <c r="F26" s="54">
        <v>0.46319444444444402</v>
      </c>
      <c r="G26" s="42"/>
      <c r="H26" s="41">
        <f t="shared" ca="1" si="0"/>
        <v>0.27994814183774608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120</v>
      </c>
      <c r="D27" s="38">
        <v>38756</v>
      </c>
      <c r="E27" s="39" t="s">
        <v>64</v>
      </c>
      <c r="F27" s="54">
        <v>0.46388888888888902</v>
      </c>
      <c r="G27" s="42"/>
      <c r="H27" s="41">
        <f t="shared" ca="1" si="0"/>
        <v>3.3619687915970586E-2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0.83009314425733827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73</v>
      </c>
      <c r="D29" s="38">
        <v>38360</v>
      </c>
      <c r="E29" s="39" t="s">
        <v>64</v>
      </c>
      <c r="F29" s="54">
        <v>0.46527777777777701</v>
      </c>
      <c r="G29" s="45"/>
      <c r="H29" s="41">
        <f t="shared" ca="1" si="0"/>
        <v>0.10535350996436244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106</v>
      </c>
      <c r="D30" s="38">
        <v>38778</v>
      </c>
      <c r="E30" s="39" t="s">
        <v>86</v>
      </c>
      <c r="F30" s="54">
        <v>0.46597222222222201</v>
      </c>
      <c r="G30" s="42"/>
      <c r="H30" s="41">
        <f t="shared" ca="1" si="0"/>
        <v>4.4812437348554668E-2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148</v>
      </c>
      <c r="D31" s="38">
        <v>38988</v>
      </c>
      <c r="E31" s="39" t="s">
        <v>131</v>
      </c>
      <c r="F31" s="54">
        <v>0.46666666666666601</v>
      </c>
      <c r="G31" s="42"/>
      <c r="H31" s="41">
        <f t="shared" ca="1" si="0"/>
        <v>0.12049638522802997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167</v>
      </c>
      <c r="D32" s="38">
        <v>38855</v>
      </c>
      <c r="E32" s="39" t="s">
        <v>135</v>
      </c>
      <c r="F32" s="54">
        <v>0.46736111111111001</v>
      </c>
      <c r="G32" s="42"/>
      <c r="H32" s="41">
        <f t="shared" ca="1" si="0"/>
        <v>0.88499443535771782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166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5.4440186318357453E-3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129</v>
      </c>
      <c r="D34" s="38">
        <v>39219</v>
      </c>
      <c r="E34" s="39" t="s">
        <v>64</v>
      </c>
      <c r="F34" s="54">
        <v>0.468749999999999</v>
      </c>
      <c r="G34" s="42"/>
      <c r="H34" s="41">
        <f t="shared" ca="1" si="0"/>
        <v>0.43698271448638448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92</v>
      </c>
      <c r="D35" s="38">
        <v>38529</v>
      </c>
      <c r="E35" s="39" t="s">
        <v>64</v>
      </c>
      <c r="F35" s="54">
        <v>0.469444444444444</v>
      </c>
      <c r="G35" s="42"/>
      <c r="H35" s="41">
        <f t="shared" ca="1" si="0"/>
        <v>0.54319222892432872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91</v>
      </c>
      <c r="D36" s="38">
        <v>38602</v>
      </c>
      <c r="E36" s="39" t="s">
        <v>64</v>
      </c>
      <c r="F36" s="54">
        <v>0.470138888888888</v>
      </c>
      <c r="G36" s="42"/>
      <c r="H36" s="41">
        <f t="shared" ca="1" si="0"/>
        <v>0.54957125407327678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55</v>
      </c>
      <c r="D37" s="38"/>
      <c r="E37" s="39" t="s">
        <v>34</v>
      </c>
      <c r="F37" s="54">
        <v>0.47083333333333199</v>
      </c>
      <c r="G37" s="42"/>
      <c r="H37" s="41">
        <f t="shared" ca="1" si="0"/>
        <v>0.5121172680726428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118</v>
      </c>
      <c r="D38" s="38">
        <v>38454</v>
      </c>
      <c r="E38" s="39" t="s">
        <v>62</v>
      </c>
      <c r="F38" s="54">
        <v>0.47152777777777699</v>
      </c>
      <c r="G38" s="42"/>
      <c r="H38" s="41">
        <f t="shared" ca="1" si="0"/>
        <v>0.13268866781305821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123</v>
      </c>
      <c r="D39" s="38">
        <v>38803</v>
      </c>
      <c r="E39" s="39" t="s">
        <v>64</v>
      </c>
      <c r="F39" s="54">
        <v>0.47222222222222099</v>
      </c>
      <c r="G39" s="42"/>
      <c r="H39" s="41">
        <f t="shared" ca="1" si="0"/>
        <v>0.73446533384912605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124</v>
      </c>
      <c r="D40" s="38">
        <v>39242</v>
      </c>
      <c r="E40" s="39" t="s">
        <v>64</v>
      </c>
      <c r="F40" s="54">
        <v>0.47291666666666499</v>
      </c>
      <c r="G40" s="42"/>
      <c r="H40" s="41">
        <f t="shared" ca="1" si="0"/>
        <v>0.10742389344807945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72</v>
      </c>
      <c r="D41" s="38">
        <v>38853</v>
      </c>
      <c r="E41" s="39" t="s">
        <v>64</v>
      </c>
      <c r="F41" s="54">
        <v>0.47361111111110998</v>
      </c>
      <c r="G41" s="42"/>
      <c r="H41" s="41">
        <f t="shared" ca="1" si="0"/>
        <v>0.27460544898250894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142</v>
      </c>
      <c r="D42" s="38">
        <v>38896</v>
      </c>
      <c r="E42" s="39" t="s">
        <v>71</v>
      </c>
      <c r="F42" s="54">
        <v>0.47430555555555398</v>
      </c>
      <c r="G42" s="42"/>
      <c r="H42" s="41">
        <f t="shared" ca="1" si="0"/>
        <v>8.0378079183010653E-2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136</v>
      </c>
      <c r="D43" s="38">
        <v>38849</v>
      </c>
      <c r="E43" s="39" t="s">
        <v>101</v>
      </c>
      <c r="F43" s="54">
        <v>0.47499999999999898</v>
      </c>
      <c r="G43" s="42"/>
      <c r="H43" s="41">
        <f t="shared" ca="1" si="0"/>
        <v>0.64121638857218621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143</v>
      </c>
      <c r="D44" s="38">
        <v>38885</v>
      </c>
      <c r="E44" s="39" t="s">
        <v>76</v>
      </c>
      <c r="F44" s="54">
        <v>0.47569444444444298</v>
      </c>
      <c r="G44" s="42"/>
      <c r="H44" s="41">
        <f t="shared" ca="1" si="0"/>
        <v>4.3000940497170403E-2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84</v>
      </c>
      <c r="D45" s="38">
        <v>38780</v>
      </c>
      <c r="E45" s="39" t="s">
        <v>173</v>
      </c>
      <c r="F45" s="54">
        <v>0.47638888888888797</v>
      </c>
      <c r="G45" s="42"/>
      <c r="H45" s="41">
        <f t="shared" ca="1" si="0"/>
        <v>0.88299270382830164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165</v>
      </c>
      <c r="D46" s="38">
        <v>39027</v>
      </c>
      <c r="E46" s="39" t="s">
        <v>135</v>
      </c>
      <c r="F46" s="54">
        <v>0.47708333333333203</v>
      </c>
      <c r="G46" s="42"/>
      <c r="H46" s="41">
        <f t="shared" ca="1" si="0"/>
        <v>0.26907357909717988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134</v>
      </c>
      <c r="D47" s="38">
        <v>39330</v>
      </c>
      <c r="E47" s="39" t="s">
        <v>135</v>
      </c>
      <c r="F47" s="54">
        <v>0.47777777777777602</v>
      </c>
      <c r="G47" s="42"/>
      <c r="H47" s="41">
        <f t="shared" ca="1" si="0"/>
        <v>0.75227058160971227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107</v>
      </c>
      <c r="D48" s="38">
        <v>38485</v>
      </c>
      <c r="E48" s="39" t="s">
        <v>96</v>
      </c>
      <c r="F48" s="54">
        <v>0.47847222222222102</v>
      </c>
      <c r="G48" s="42"/>
      <c r="H48" s="41">
        <f t="shared" ca="1" si="0"/>
        <v>0.3534411058550474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103</v>
      </c>
      <c r="D49" s="38">
        <v>38775</v>
      </c>
      <c r="E49" s="39" t="s">
        <v>64</v>
      </c>
      <c r="F49" s="54">
        <v>0.47916666666666502</v>
      </c>
      <c r="G49" s="42"/>
      <c r="H49" s="41">
        <f t="shared" ca="1" si="0"/>
        <v>0.67531570142294672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146</v>
      </c>
      <c r="D50" s="38">
        <v>38798</v>
      </c>
      <c r="E50" s="39" t="s">
        <v>173</v>
      </c>
      <c r="F50" s="54">
        <v>0.47986111111110902</v>
      </c>
      <c r="G50" s="42"/>
      <c r="H50" s="41">
        <f t="shared" ca="1" si="0"/>
        <v>0.24265565705267778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79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0.12511187921115585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81</v>
      </c>
      <c r="D52" s="38">
        <v>38701</v>
      </c>
      <c r="E52" s="39" t="s">
        <v>174</v>
      </c>
      <c r="F52" s="54">
        <v>0.48124999999999801</v>
      </c>
      <c r="G52" s="42"/>
      <c r="H52" s="41">
        <f t="shared" ref="H52:H82" ca="1" si="1">RAND()</f>
        <v>6.8600678221822919E-3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159</v>
      </c>
      <c r="D53" s="38">
        <v>39017</v>
      </c>
      <c r="E53" s="39" t="s">
        <v>62</v>
      </c>
      <c r="F53" s="54">
        <v>0.48194444444444301</v>
      </c>
      <c r="G53" s="42"/>
      <c r="H53" s="41">
        <f t="shared" ca="1" si="1"/>
        <v>0.61373519888396277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150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0.64653785069251635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77</v>
      </c>
      <c r="D55" s="38">
        <v>38875</v>
      </c>
      <c r="E55" s="39" t="s">
        <v>64</v>
      </c>
      <c r="F55" s="54">
        <v>0.48333333333333101</v>
      </c>
      <c r="G55" s="42"/>
      <c r="H55" s="41">
        <f t="shared" ca="1" si="1"/>
        <v>0.91416798353646633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112</v>
      </c>
      <c r="D56" s="38">
        <v>38855</v>
      </c>
      <c r="E56" s="39" t="s">
        <v>113</v>
      </c>
      <c r="F56" s="54">
        <v>0.484027777777776</v>
      </c>
      <c r="G56" s="42"/>
      <c r="H56" s="41">
        <f t="shared" ca="1" si="1"/>
        <v>5.5966875168002916E-2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118</v>
      </c>
      <c r="D57" s="38">
        <v>38766</v>
      </c>
      <c r="E57" s="39" t="s">
        <v>64</v>
      </c>
      <c r="F57" s="54">
        <v>0.48472222222222</v>
      </c>
      <c r="G57" s="42"/>
      <c r="H57" s="41">
        <f t="shared" ca="1" si="1"/>
        <v>0.53538423960866321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70</v>
      </c>
      <c r="D58" s="38">
        <v>38495</v>
      </c>
      <c r="E58" s="39" t="s">
        <v>71</v>
      </c>
      <c r="F58" s="54">
        <v>0.485416666666664</v>
      </c>
      <c r="G58" s="42"/>
      <c r="H58" s="41">
        <f t="shared" ca="1" si="1"/>
        <v>0.71558925374096982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109</v>
      </c>
      <c r="D59" s="38">
        <v>38890</v>
      </c>
      <c r="E59" s="39" t="s">
        <v>110</v>
      </c>
      <c r="F59" s="54">
        <v>0.486111111111109</v>
      </c>
      <c r="G59" s="42"/>
      <c r="H59" s="41">
        <f t="shared" ca="1" si="1"/>
        <v>0.5866390827104111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158</v>
      </c>
      <c r="D60" s="38">
        <v>39467</v>
      </c>
      <c r="E60" s="39" t="s">
        <v>64</v>
      </c>
      <c r="F60" s="54">
        <v>0.48680555555555299</v>
      </c>
      <c r="G60" s="42"/>
      <c r="H60" s="41">
        <f t="shared" ca="1" si="1"/>
        <v>0.24810292172962245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78</v>
      </c>
      <c r="D61" s="38">
        <v>38466</v>
      </c>
      <c r="E61" s="39" t="s">
        <v>173</v>
      </c>
      <c r="F61" s="54">
        <v>0.48749999999999799</v>
      </c>
      <c r="G61" s="42"/>
      <c r="H61" s="41">
        <f t="shared" ca="1" si="1"/>
        <v>0.30276363921882288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164</v>
      </c>
      <c r="D62" s="38">
        <v>38817</v>
      </c>
      <c r="E62" s="39" t="s">
        <v>135</v>
      </c>
      <c r="F62" s="54">
        <v>0.48819444444444199</v>
      </c>
      <c r="G62" s="42"/>
      <c r="H62" s="41">
        <f t="shared" ca="1" si="1"/>
        <v>0.84298043932623123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140</v>
      </c>
      <c r="D63" s="38">
        <v>38874</v>
      </c>
      <c r="E63" s="39" t="s">
        <v>76</v>
      </c>
      <c r="F63" s="54">
        <v>0.48888888888888599</v>
      </c>
      <c r="G63" s="42"/>
      <c r="H63" s="41">
        <f t="shared" ca="1" si="1"/>
        <v>0.93322948191920352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116</v>
      </c>
      <c r="D64" s="38">
        <v>38392</v>
      </c>
      <c r="E64" s="39" t="s">
        <v>101</v>
      </c>
      <c r="F64" s="54">
        <v>0.48958333333333098</v>
      </c>
      <c r="G64" s="42"/>
      <c r="H64" s="41">
        <f t="shared" ca="1" si="1"/>
        <v>0.21892928564450431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88</v>
      </c>
      <c r="D65" s="38">
        <v>38669</v>
      </c>
      <c r="E65" s="39" t="s">
        <v>89</v>
      </c>
      <c r="F65" s="54">
        <v>0.49027777777777498</v>
      </c>
      <c r="G65" s="42"/>
      <c r="H65" s="41">
        <f t="shared" ca="1" si="1"/>
        <v>0.47339897916695017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98</v>
      </c>
      <c r="D66" s="38">
        <v>38687</v>
      </c>
      <c r="E66" s="39" t="s">
        <v>86</v>
      </c>
      <c r="F66" s="54">
        <v>0.49097222222221998</v>
      </c>
      <c r="G66" s="42"/>
      <c r="H66" s="41">
        <f t="shared" ca="1" si="1"/>
        <v>7.863228784354237E-2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128</v>
      </c>
      <c r="D67" s="38">
        <v>38994</v>
      </c>
      <c r="E67" s="39" t="s">
        <v>64</v>
      </c>
      <c r="F67" s="54">
        <v>0.49166666666666398</v>
      </c>
      <c r="G67" s="42"/>
      <c r="H67" s="41">
        <f t="shared" ca="1" si="1"/>
        <v>0.6741072650922717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114</v>
      </c>
      <c r="D68" s="38">
        <v>38735</v>
      </c>
      <c r="E68" s="39" t="s">
        <v>89</v>
      </c>
      <c r="F68" s="54">
        <v>0.49236111111110797</v>
      </c>
      <c r="G68" s="42"/>
      <c r="H68" s="41">
        <f t="shared" ca="1" si="1"/>
        <v>0.18989487382528492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74</v>
      </c>
      <c r="D69" s="38">
        <v>38666</v>
      </c>
      <c r="E69" s="39" t="s">
        <v>175</v>
      </c>
      <c r="F69" s="54">
        <v>0.49305555555555303</v>
      </c>
      <c r="G69" s="42"/>
      <c r="H69" s="41">
        <f t="shared" ca="1" si="1"/>
        <v>5.1649017448656576E-2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147</v>
      </c>
      <c r="D70" s="38">
        <v>38476</v>
      </c>
      <c r="E70" s="39" t="s">
        <v>62</v>
      </c>
      <c r="F70" s="54">
        <v>0.49374999999999702</v>
      </c>
      <c r="G70" s="42"/>
      <c r="H70" s="41">
        <f t="shared" ca="1" si="1"/>
        <v>1.1163478044790009E-2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138</v>
      </c>
      <c r="D71" s="38">
        <v>38524</v>
      </c>
      <c r="E71" s="39" t="s">
        <v>139</v>
      </c>
      <c r="F71" s="54">
        <v>0.49444444444444202</v>
      </c>
      <c r="G71" s="42"/>
      <c r="H71" s="41">
        <f t="shared" ca="1" si="1"/>
        <v>0.75333630564221887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0.87176150519186102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100</v>
      </c>
      <c r="D73" s="38">
        <v>38601</v>
      </c>
      <c r="E73" s="39" t="s">
        <v>101</v>
      </c>
      <c r="F73" s="54">
        <v>0.49583333333333002</v>
      </c>
      <c r="G73" s="42"/>
      <c r="H73" s="41">
        <f t="shared" ca="1" si="1"/>
        <v>0.69668798639386309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67</v>
      </c>
      <c r="D74" s="38">
        <v>38622</v>
      </c>
      <c r="E74" s="39" t="s">
        <v>64</v>
      </c>
      <c r="F74" s="54">
        <v>0.49652777777777501</v>
      </c>
      <c r="G74" s="42"/>
      <c r="H74" s="41">
        <f t="shared" ca="1" si="1"/>
        <v>0.67606427415888914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153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0.1891328486694609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111</v>
      </c>
      <c r="D76" s="38">
        <v>39151</v>
      </c>
      <c r="E76" s="39" t="s">
        <v>64</v>
      </c>
      <c r="F76" s="54">
        <v>0.49791666666666301</v>
      </c>
      <c r="G76" s="42"/>
      <c r="H76" s="41">
        <f t="shared" ca="1" si="1"/>
        <v>0.3455493293711972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144</v>
      </c>
      <c r="D77" s="38">
        <v>38871</v>
      </c>
      <c r="E77" s="39" t="s">
        <v>64</v>
      </c>
      <c r="F77" s="54">
        <v>0.49861111111110801</v>
      </c>
      <c r="G77" s="42"/>
      <c r="H77" s="41">
        <f t="shared" ca="1" si="1"/>
        <v>0.94511376487448506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87</v>
      </c>
      <c r="D78" s="38">
        <v>38749</v>
      </c>
      <c r="E78" s="39" t="s">
        <v>64</v>
      </c>
      <c r="F78" s="54">
        <v>0.49930555555555201</v>
      </c>
      <c r="G78" s="42"/>
      <c r="H78" s="41">
        <f t="shared" ca="1" si="1"/>
        <v>0.63740089539417866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122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0.97547971273939926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80</v>
      </c>
      <c r="D80" s="38">
        <v>38421</v>
      </c>
      <c r="E80" s="39" t="s">
        <v>64</v>
      </c>
      <c r="F80" s="54">
        <v>0.500694444444441</v>
      </c>
      <c r="G80" s="42"/>
      <c r="H80" s="41">
        <f t="shared" ca="1" si="1"/>
        <v>5.4248803260353862E-2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105</v>
      </c>
      <c r="D81" s="38">
        <v>39170</v>
      </c>
      <c r="E81" s="39" t="s">
        <v>64</v>
      </c>
      <c r="F81" s="54">
        <v>0.501388888888885</v>
      </c>
      <c r="G81" s="50"/>
      <c r="H81" s="41">
        <f t="shared" ca="1" si="1"/>
        <v>0.87911173656287256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133</v>
      </c>
      <c r="D82" s="38">
        <v>38960</v>
      </c>
      <c r="E82" s="39" t="s">
        <v>76</v>
      </c>
      <c r="F82" s="54">
        <v>0.50208333333333</v>
      </c>
      <c r="G82" s="42"/>
      <c r="H82" s="41">
        <f t="shared" ca="1" si="1"/>
        <v>2.2692763603828436E-2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65</v>
      </c>
      <c r="D83" s="38">
        <v>38489</v>
      </c>
      <c r="E83" s="39" t="s">
        <v>64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154</v>
      </c>
      <c r="D84" s="38">
        <v>38793</v>
      </c>
      <c r="E84" s="39" t="s">
        <v>155</v>
      </c>
      <c r="F84" s="54">
        <v>0.50347222222221899</v>
      </c>
      <c r="G84" s="42"/>
      <c r="H84" s="41">
        <f t="shared" ref="H84:H91" ca="1" si="2">RAND()</f>
        <v>0.63047923807479067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176</v>
      </c>
      <c r="D85" s="38">
        <v>39137</v>
      </c>
      <c r="E85" s="39" t="s">
        <v>64</v>
      </c>
      <c r="F85" s="54">
        <v>0.50416666666666299</v>
      </c>
      <c r="G85" s="42"/>
      <c r="H85" s="41">
        <f t="shared" ca="1" si="2"/>
        <v>0.68662665488123487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151</v>
      </c>
      <c r="D86" s="38">
        <v>38859</v>
      </c>
      <c r="E86" s="39" t="s">
        <v>131</v>
      </c>
      <c r="F86" s="54">
        <v>0.50486111111110699</v>
      </c>
      <c r="G86" s="42"/>
      <c r="H86" s="41">
        <f t="shared" ca="1" si="2"/>
        <v>0.4457118220936207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126</v>
      </c>
      <c r="D87" s="38">
        <v>38458</v>
      </c>
      <c r="E87" s="39" t="s">
        <v>62</v>
      </c>
      <c r="F87" s="54">
        <v>0.50555555555555198</v>
      </c>
      <c r="G87" s="42"/>
      <c r="H87" s="41">
        <f t="shared" ca="1" si="2"/>
        <v>0.25013866826675402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141</v>
      </c>
      <c r="D88" s="38">
        <v>38614</v>
      </c>
      <c r="E88" s="39" t="s">
        <v>62</v>
      </c>
      <c r="F88" s="54">
        <v>0.50624999999999598</v>
      </c>
      <c r="G88" s="42"/>
      <c r="H88" s="41">
        <f t="shared" ca="1" si="2"/>
        <v>0.92464320648963516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160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0.2843680013848624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149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3.9022838163201845E-2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97</v>
      </c>
      <c r="D91" s="38">
        <v>38375</v>
      </c>
      <c r="E91" s="39" t="s">
        <v>71</v>
      </c>
      <c r="F91" s="54">
        <v>0.50833333333332897</v>
      </c>
      <c r="G91" s="42"/>
      <c r="H91" s="41">
        <f t="shared" ca="1" si="2"/>
        <v>8.0339124511663584E-3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69</v>
      </c>
      <c r="D92" s="38">
        <v>38944</v>
      </c>
      <c r="E92" s="39" t="s">
        <v>64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163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0.66798546126129033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161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0.62104749574059792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99</v>
      </c>
      <c r="D95" s="38">
        <v>39346</v>
      </c>
      <c r="E95" s="39" t="s">
        <v>64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152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8.3137610052847144E-2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63</v>
      </c>
      <c r="D97" s="38">
        <v>38564</v>
      </c>
      <c r="E97" s="39" t="s">
        <v>64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83</v>
      </c>
      <c r="D98" s="38">
        <v>38452</v>
      </c>
      <c r="E98" s="39" t="s">
        <v>71</v>
      </c>
      <c r="F98" s="54">
        <v>0.51319444444443996</v>
      </c>
      <c r="G98" s="46"/>
      <c r="H98" s="41">
        <f t="shared" ref="H98:H107" ca="1" si="3">RAND()</f>
        <v>0.37094497069518251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75</v>
      </c>
      <c r="D99" s="38">
        <v>38419</v>
      </c>
      <c r="E99" s="39" t="s">
        <v>76</v>
      </c>
      <c r="F99" s="54">
        <v>0.51388888888888395</v>
      </c>
      <c r="G99" s="46"/>
      <c r="H99" s="41">
        <f t="shared" ca="1" si="3"/>
        <v>0.65370201689227236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68</v>
      </c>
      <c r="D100" s="38">
        <v>38425</v>
      </c>
      <c r="E100" s="39" t="s">
        <v>64</v>
      </c>
      <c r="F100" s="54">
        <v>0.51458333333332895</v>
      </c>
      <c r="G100" s="46"/>
      <c r="H100" s="41">
        <f t="shared" ca="1" si="3"/>
        <v>0.93922726645647903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132</v>
      </c>
      <c r="D101" s="38">
        <v>38730</v>
      </c>
      <c r="E101" s="39" t="s">
        <v>64</v>
      </c>
      <c r="F101" s="54">
        <v>0.51527777777777295</v>
      </c>
      <c r="G101" s="46"/>
      <c r="H101" s="41">
        <f t="shared" ca="1" si="3"/>
        <v>0.32186245357963772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125</v>
      </c>
      <c r="D102" s="38">
        <v>38388</v>
      </c>
      <c r="E102" s="39" t="s">
        <v>101</v>
      </c>
      <c r="F102" s="54">
        <v>0.51597222222221795</v>
      </c>
      <c r="G102" s="46"/>
      <c r="H102" s="41">
        <f t="shared" ca="1" si="3"/>
        <v>0.98045525207514272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85</v>
      </c>
      <c r="D103" s="38">
        <v>38822</v>
      </c>
      <c r="E103" s="39" t="s">
        <v>86</v>
      </c>
      <c r="F103" s="54">
        <v>0.51666666666666194</v>
      </c>
      <c r="G103" s="47"/>
      <c r="H103" s="41">
        <f t="shared" ca="1" si="3"/>
        <v>0.87293143531744344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156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0.48423422687657358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137</v>
      </c>
      <c r="D105" s="38">
        <v>38806</v>
      </c>
      <c r="E105" s="39" t="s">
        <v>89</v>
      </c>
      <c r="F105" s="54">
        <v>0.51805555555555105</v>
      </c>
      <c r="G105" s="46"/>
      <c r="H105" s="41">
        <f t="shared" ca="1" si="3"/>
        <v>0.94520966796189199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117</v>
      </c>
      <c r="D106" s="38">
        <v>39306</v>
      </c>
      <c r="E106" s="39" t="s">
        <v>64</v>
      </c>
      <c r="F106" s="54">
        <v>0.51874999999999505</v>
      </c>
      <c r="G106" s="46"/>
      <c r="H106" s="41">
        <f t="shared" ca="1" si="3"/>
        <v>0.88947765634751175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102</v>
      </c>
      <c r="D107" s="38">
        <v>38371</v>
      </c>
      <c r="E107" s="39" t="s">
        <v>96</v>
      </c>
      <c r="F107" s="54">
        <v>0.51944444444443905</v>
      </c>
      <c r="G107" s="46"/>
      <c r="H107" s="41">
        <f t="shared" ca="1" si="3"/>
        <v>0.15361614204434693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130</v>
      </c>
      <c r="D108" s="38">
        <v>38750</v>
      </c>
      <c r="E108" s="39" t="s">
        <v>131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108</v>
      </c>
      <c r="D109" s="38">
        <v>39347</v>
      </c>
      <c r="E109" s="39" t="s">
        <v>64</v>
      </c>
      <c r="F109" s="54">
        <v>0.52083333333332804</v>
      </c>
      <c r="G109" s="46"/>
      <c r="H109" s="41">
        <f t="shared" ref="H109:H117" ca="1" si="4">RAND()</f>
        <v>8.9733168788837747E-2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59</v>
      </c>
      <c r="D110" s="38">
        <v>38828</v>
      </c>
      <c r="E110" s="39" t="s">
        <v>64</v>
      </c>
      <c r="F110" s="54">
        <v>0.52152777777777304</v>
      </c>
      <c r="G110" s="63"/>
      <c r="H110" s="41">
        <f t="shared" ca="1" si="4"/>
        <v>0.76117493346204979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145</v>
      </c>
      <c r="D111" s="38">
        <v>38916</v>
      </c>
      <c r="E111" s="39" t="s">
        <v>76</v>
      </c>
      <c r="F111" s="54">
        <v>0.52222222222221704</v>
      </c>
      <c r="G111" s="63"/>
      <c r="H111" s="41">
        <f t="shared" ca="1" si="4"/>
        <v>0.24881793588764733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127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0.20343346368482906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104</v>
      </c>
      <c r="D113" s="38">
        <v>38970</v>
      </c>
      <c r="E113" s="39" t="s">
        <v>89</v>
      </c>
      <c r="F113" s="54">
        <v>0.52361111111110603</v>
      </c>
      <c r="G113" s="63"/>
      <c r="H113" s="41">
        <f t="shared" ca="1" si="4"/>
        <v>1.293968093932385E-2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94</v>
      </c>
      <c r="D114" s="38">
        <v>38477</v>
      </c>
      <c r="E114" s="39" t="s">
        <v>173</v>
      </c>
      <c r="F114" s="54">
        <v>0.52430555555555003</v>
      </c>
      <c r="G114" s="63"/>
      <c r="H114" s="41">
        <f t="shared" ca="1" si="4"/>
        <v>0.32044544044073797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90</v>
      </c>
      <c r="D115" s="38">
        <v>38756</v>
      </c>
      <c r="E115" s="39" t="s">
        <v>86</v>
      </c>
      <c r="F115" s="54">
        <v>0.52499999999999403</v>
      </c>
      <c r="G115" s="63"/>
      <c r="H115" s="41">
        <f t="shared" ca="1" si="4"/>
        <v>0.68498966302282194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82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8.825138552965972E-2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93</v>
      </c>
      <c r="D117" s="38">
        <v>38983</v>
      </c>
      <c r="E117" s="39" t="s">
        <v>64</v>
      </c>
      <c r="F117" s="54">
        <v>0.52638888888888302</v>
      </c>
      <c r="G117" s="64" t="s">
        <v>30</v>
      </c>
      <c r="H117" s="41">
        <f t="shared" ca="1" si="4"/>
        <v>0.29557984715971941</v>
      </c>
      <c r="J117" s="41">
        <v>66</v>
      </c>
    </row>
  </sheetData>
  <sortState ref="A20:K119">
    <sortCondition ref="H20:H119"/>
  </sortState>
  <mergeCells count="17">
    <mergeCell ref="G18:G19"/>
    <mergeCell ref="A18:A19"/>
    <mergeCell ref="B18:B19"/>
    <mergeCell ref="C18:C19"/>
    <mergeCell ref="D18:D19"/>
    <mergeCell ref="E18:E19"/>
    <mergeCell ref="F18:F19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D11:E11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N64"/>
  <sheetViews>
    <sheetView tabSelected="1" view="pageBreakPreview" topLeftCell="A32" zoomScale="90" zoomScaleNormal="100" zoomScaleSheetLayoutView="90" workbookViewId="0">
      <selection activeCell="L25" sqref="L25"/>
    </sheetView>
  </sheetViews>
  <sheetFormatPr defaultRowHeight="12.75" x14ac:dyDescent="0.2"/>
  <cols>
    <col min="1" max="1" width="6.125" style="65" customWidth="1"/>
    <col min="2" max="2" width="6.125" style="96" customWidth="1"/>
    <col min="3" max="3" width="10.5" style="96" customWidth="1"/>
    <col min="4" max="4" width="20.375" style="65" customWidth="1"/>
    <col min="5" max="5" width="9.625" style="65" customWidth="1"/>
    <col min="6" max="6" width="6.75" style="65" customWidth="1"/>
    <col min="7" max="7" width="20.75" style="65" customWidth="1"/>
    <col min="8" max="8" width="11.875" style="65" customWidth="1"/>
    <col min="9" max="9" width="13.25" style="65" customWidth="1"/>
    <col min="10" max="10" width="8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20.25" customHeight="1" x14ac:dyDescent="0.2">
      <c r="A1" s="211" t="s">
        <v>37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20.25" customHeight="1" x14ac:dyDescent="0.2">
      <c r="A2" s="211" t="s">
        <v>200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ht="20.25" customHeight="1" x14ac:dyDescent="0.2">
      <c r="A3" s="211" t="s">
        <v>38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2" ht="20.25" customHeight="1" x14ac:dyDescent="0.2">
      <c r="A4" s="211" t="s">
        <v>201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ht="21.75" customHeight="1" x14ac:dyDescent="0.2">
      <c r="A5" s="213" t="s">
        <v>212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s="66" customFormat="1" ht="28.5" x14ac:dyDescent="0.2">
      <c r="A6" s="212" t="s">
        <v>39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s="66" customFormat="1" ht="18" customHeight="1" x14ac:dyDescent="0.2">
      <c r="A7" s="206" t="s">
        <v>40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</row>
    <row r="8" spans="1:12" s="66" customFormat="1" ht="18" customHeight="1" thickBot="1" x14ac:dyDescent="0.25">
      <c r="A8" s="210" t="s">
        <v>202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</row>
    <row r="9" spans="1:12" ht="18" customHeight="1" thickTop="1" x14ac:dyDescent="0.2">
      <c r="A9" s="218" t="s">
        <v>41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20"/>
    </row>
    <row r="10" spans="1:12" ht="18" customHeight="1" x14ac:dyDescent="0.2">
      <c r="A10" s="221" t="s">
        <v>1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3"/>
    </row>
    <row r="11" spans="1:12" ht="19.5" customHeight="1" x14ac:dyDescent="0.2">
      <c r="A11" s="221" t="s">
        <v>213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3"/>
    </row>
    <row r="12" spans="1:12" ht="5.25" customHeight="1" x14ac:dyDescent="0.2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9"/>
    </row>
    <row r="13" spans="1:12" ht="15.75" x14ac:dyDescent="0.2">
      <c r="A13" s="145" t="s">
        <v>203</v>
      </c>
      <c r="B13" s="70"/>
      <c r="C13" s="97"/>
      <c r="D13" s="98"/>
      <c r="E13" s="71"/>
      <c r="F13" s="143"/>
      <c r="G13" s="146" t="s">
        <v>194</v>
      </c>
      <c r="H13" s="71"/>
      <c r="I13" s="71"/>
      <c r="J13" s="71"/>
      <c r="K13" s="72"/>
      <c r="L13" s="73" t="s">
        <v>171</v>
      </c>
    </row>
    <row r="14" spans="1:12" ht="15.75" x14ac:dyDescent="0.2">
      <c r="A14" s="74" t="s">
        <v>204</v>
      </c>
      <c r="B14" s="75"/>
      <c r="C14" s="99"/>
      <c r="D14" s="100"/>
      <c r="E14" s="76"/>
      <c r="F14" s="144"/>
      <c r="G14" s="147" t="s">
        <v>206</v>
      </c>
      <c r="H14" s="76"/>
      <c r="I14" s="76"/>
      <c r="J14" s="76"/>
      <c r="K14" s="77"/>
      <c r="L14" s="148" t="s">
        <v>205</v>
      </c>
    </row>
    <row r="15" spans="1:12" ht="15" x14ac:dyDescent="0.2">
      <c r="A15" s="224" t="s">
        <v>8</v>
      </c>
      <c r="B15" s="208"/>
      <c r="C15" s="208"/>
      <c r="D15" s="208"/>
      <c r="E15" s="208"/>
      <c r="F15" s="208"/>
      <c r="G15" s="225"/>
      <c r="H15" s="207" t="s">
        <v>9</v>
      </c>
      <c r="I15" s="208"/>
      <c r="J15" s="208"/>
      <c r="K15" s="208"/>
      <c r="L15" s="209"/>
    </row>
    <row r="16" spans="1:12" ht="15" x14ac:dyDescent="0.2">
      <c r="A16" s="78" t="s">
        <v>10</v>
      </c>
      <c r="B16" s="79"/>
      <c r="C16" s="79"/>
      <c r="D16" s="80"/>
      <c r="E16" s="81"/>
      <c r="F16" s="80"/>
      <c r="G16" s="82"/>
      <c r="H16" s="83" t="s">
        <v>208</v>
      </c>
      <c r="I16" s="84"/>
      <c r="J16" s="84"/>
      <c r="K16" s="84"/>
      <c r="L16" s="85"/>
    </row>
    <row r="17" spans="1:14" ht="15" x14ac:dyDescent="0.2">
      <c r="A17" s="78" t="s">
        <v>12</v>
      </c>
      <c r="B17" s="79"/>
      <c r="C17" s="79"/>
      <c r="D17" s="86"/>
      <c r="E17" s="81"/>
      <c r="F17" s="80"/>
      <c r="G17" s="149" t="s">
        <v>207</v>
      </c>
      <c r="H17" s="83" t="s">
        <v>189</v>
      </c>
      <c r="I17" s="84"/>
      <c r="J17" s="84"/>
      <c r="K17" s="84"/>
      <c r="L17" s="85"/>
    </row>
    <row r="18" spans="1:14" ht="15" x14ac:dyDescent="0.2">
      <c r="A18" s="78" t="s">
        <v>14</v>
      </c>
      <c r="B18" s="79"/>
      <c r="C18" s="79"/>
      <c r="D18" s="86"/>
      <c r="E18" s="81"/>
      <c r="F18" s="80"/>
      <c r="G18" s="149" t="s">
        <v>193</v>
      </c>
      <c r="H18" s="83" t="s">
        <v>190</v>
      </c>
      <c r="I18" s="84"/>
      <c r="J18" s="84"/>
      <c r="K18" s="84"/>
      <c r="L18" s="85"/>
    </row>
    <row r="19" spans="1:14" ht="15.75" thickBot="1" x14ac:dyDescent="0.25">
      <c r="A19" s="78" t="s">
        <v>16</v>
      </c>
      <c r="B19" s="87"/>
      <c r="C19" s="87"/>
      <c r="D19" s="88"/>
      <c r="E19" s="88"/>
      <c r="F19" s="88"/>
      <c r="G19" s="150" t="s">
        <v>192</v>
      </c>
      <c r="H19" s="83" t="s">
        <v>188</v>
      </c>
      <c r="I19" s="84"/>
      <c r="J19" s="84"/>
      <c r="K19" s="151">
        <v>25</v>
      </c>
      <c r="L19" s="152" t="s">
        <v>191</v>
      </c>
    </row>
    <row r="20" spans="1:14" ht="5.25" customHeight="1" thickTop="1" thickBot="1" x14ac:dyDescent="0.25">
      <c r="A20" s="89"/>
      <c r="B20" s="90"/>
      <c r="C20" s="90"/>
      <c r="D20" s="91"/>
      <c r="E20" s="91"/>
      <c r="F20" s="91"/>
      <c r="G20" s="91"/>
      <c r="H20" s="91"/>
      <c r="I20" s="91"/>
      <c r="J20" s="91"/>
      <c r="K20" s="91"/>
      <c r="L20" s="92"/>
    </row>
    <row r="21" spans="1:14" s="93" customFormat="1" ht="21" customHeight="1" thickTop="1" x14ac:dyDescent="0.2">
      <c r="A21" s="226" t="s">
        <v>42</v>
      </c>
      <c r="B21" s="204" t="s">
        <v>19</v>
      </c>
      <c r="C21" s="204" t="s">
        <v>43</v>
      </c>
      <c r="D21" s="204" t="s">
        <v>20</v>
      </c>
      <c r="E21" s="204" t="s">
        <v>21</v>
      </c>
      <c r="F21" s="204" t="s">
        <v>44</v>
      </c>
      <c r="G21" s="204" t="s">
        <v>22</v>
      </c>
      <c r="H21" s="204" t="s">
        <v>45</v>
      </c>
      <c r="I21" s="204" t="s">
        <v>46</v>
      </c>
      <c r="J21" s="204" t="s">
        <v>47</v>
      </c>
      <c r="K21" s="216" t="s">
        <v>48</v>
      </c>
      <c r="L21" s="228" t="s">
        <v>23</v>
      </c>
      <c r="M21" s="214" t="s">
        <v>56</v>
      </c>
      <c r="N21" s="215" t="s">
        <v>57</v>
      </c>
    </row>
    <row r="22" spans="1:14" s="93" customFormat="1" ht="13.5" customHeight="1" x14ac:dyDescent="0.2">
      <c r="A22" s="227"/>
      <c r="B22" s="205"/>
      <c r="C22" s="205"/>
      <c r="D22" s="205"/>
      <c r="E22" s="205"/>
      <c r="F22" s="205"/>
      <c r="G22" s="205"/>
      <c r="H22" s="205"/>
      <c r="I22" s="205"/>
      <c r="J22" s="205"/>
      <c r="K22" s="217"/>
      <c r="L22" s="229"/>
      <c r="M22" s="214"/>
      <c r="N22" s="215"/>
    </row>
    <row r="23" spans="1:14" ht="18.75" customHeight="1" x14ac:dyDescent="0.2">
      <c r="A23" s="159">
        <v>1</v>
      </c>
      <c r="B23" s="102">
        <v>138</v>
      </c>
      <c r="C23" s="102">
        <v>10077687078</v>
      </c>
      <c r="D23" s="103" t="s">
        <v>214</v>
      </c>
      <c r="E23" s="104" t="s">
        <v>215</v>
      </c>
      <c r="F23" s="94" t="s">
        <v>61</v>
      </c>
      <c r="G23" s="132" t="s">
        <v>131</v>
      </c>
      <c r="H23" s="179">
        <v>2.6963773148148146E-2</v>
      </c>
      <c r="I23" s="179"/>
      <c r="J23" s="142">
        <f t="shared" ref="J23:J30" si="0">IFERROR($K$19*3600/(HOUR(H23)*3600+MINUTE(H23)*60+SECOND(H23)),"")</f>
        <v>38.626609442060087</v>
      </c>
      <c r="K23" s="95" t="s">
        <v>61</v>
      </c>
      <c r="L23" s="160"/>
      <c r="M23" s="101">
        <v>0.52470358796296301</v>
      </c>
      <c r="N23" s="173">
        <v>0.51249999999999596</v>
      </c>
    </row>
    <row r="24" spans="1:14" ht="18.75" customHeight="1" x14ac:dyDescent="0.2">
      <c r="A24" s="159">
        <v>2</v>
      </c>
      <c r="B24" s="102">
        <v>68</v>
      </c>
      <c r="C24" s="102">
        <v>10104614682</v>
      </c>
      <c r="D24" s="103" t="s">
        <v>216</v>
      </c>
      <c r="E24" s="104" t="s">
        <v>217</v>
      </c>
      <c r="F24" s="94" t="s">
        <v>170</v>
      </c>
      <c r="G24" s="132" t="s">
        <v>195</v>
      </c>
      <c r="H24" s="179">
        <v>2.7501157407407408E-2</v>
      </c>
      <c r="I24" s="141">
        <f t="shared" ref="I24:I30" si="1">H24-$H$23</f>
        <v>5.3738425925926175E-4</v>
      </c>
      <c r="J24" s="142">
        <f t="shared" si="0"/>
        <v>37.878787878787875</v>
      </c>
      <c r="K24" s="95" t="s">
        <v>61</v>
      </c>
      <c r="L24" s="160"/>
      <c r="M24" s="101">
        <v>0.5149914351851852</v>
      </c>
      <c r="N24" s="173">
        <v>0.50277777777777399</v>
      </c>
    </row>
    <row r="25" spans="1:14" ht="18.75" customHeight="1" x14ac:dyDescent="0.2">
      <c r="A25" s="159">
        <v>3</v>
      </c>
      <c r="B25" s="102">
        <v>69</v>
      </c>
      <c r="C25" s="102">
        <v>10104450186</v>
      </c>
      <c r="D25" s="103" t="s">
        <v>218</v>
      </c>
      <c r="E25" s="104" t="s">
        <v>219</v>
      </c>
      <c r="F25" s="105" t="s">
        <v>61</v>
      </c>
      <c r="G25" s="132" t="s">
        <v>195</v>
      </c>
      <c r="H25" s="179">
        <v>2.7560879629629626E-2</v>
      </c>
      <c r="I25" s="141">
        <f t="shared" si="1"/>
        <v>5.9710648148147971E-4</v>
      </c>
      <c r="J25" s="142">
        <f t="shared" si="0"/>
        <v>37.799244015119697</v>
      </c>
      <c r="K25" s="95" t="s">
        <v>61</v>
      </c>
      <c r="L25" s="161"/>
      <c r="M25" s="101">
        <v>0.47557743055555557</v>
      </c>
      <c r="N25" s="173">
        <v>0.46319444444444402</v>
      </c>
    </row>
    <row r="26" spans="1:14" ht="18.75" customHeight="1" x14ac:dyDescent="0.2">
      <c r="A26" s="159">
        <v>4</v>
      </c>
      <c r="B26" s="102">
        <v>70</v>
      </c>
      <c r="C26" s="102">
        <v>10104450792</v>
      </c>
      <c r="D26" s="103" t="s">
        <v>220</v>
      </c>
      <c r="E26" s="104" t="s">
        <v>221</v>
      </c>
      <c r="F26" s="105" t="s">
        <v>61</v>
      </c>
      <c r="G26" s="132" t="s">
        <v>195</v>
      </c>
      <c r="H26" s="179">
        <v>2.7959837962962961E-2</v>
      </c>
      <c r="I26" s="141">
        <f t="shared" si="1"/>
        <v>9.9606481481481421E-4</v>
      </c>
      <c r="J26" s="142">
        <f t="shared" si="0"/>
        <v>37.251655629139073</v>
      </c>
      <c r="K26" s="95" t="s">
        <v>61</v>
      </c>
      <c r="L26" s="160"/>
      <c r="M26" s="101">
        <v>0.50898958333333333</v>
      </c>
      <c r="N26" s="173">
        <v>0.49652777777777501</v>
      </c>
    </row>
    <row r="27" spans="1:14" ht="18.75" customHeight="1" x14ac:dyDescent="0.2">
      <c r="A27" s="159">
        <v>5</v>
      </c>
      <c r="B27" s="102">
        <v>153</v>
      </c>
      <c r="C27" s="102">
        <v>10107235302</v>
      </c>
      <c r="D27" s="103" t="s">
        <v>222</v>
      </c>
      <c r="E27" s="104" t="s">
        <v>223</v>
      </c>
      <c r="F27" s="94" t="s">
        <v>170</v>
      </c>
      <c r="G27" s="132" t="s">
        <v>196</v>
      </c>
      <c r="H27" s="179">
        <v>2.9247916666666665E-2</v>
      </c>
      <c r="I27" s="141">
        <f t="shared" si="1"/>
        <v>2.2841435185185187E-3</v>
      </c>
      <c r="J27" s="142">
        <f t="shared" si="0"/>
        <v>35.615354174910962</v>
      </c>
      <c r="K27" s="95" t="s">
        <v>61</v>
      </c>
      <c r="L27" s="160"/>
      <c r="M27" s="101">
        <v>0.52706354166666669</v>
      </c>
      <c r="N27" s="173">
        <v>0.51458333333332895</v>
      </c>
    </row>
    <row r="28" spans="1:14" ht="18.75" customHeight="1" x14ac:dyDescent="0.2">
      <c r="A28" s="159">
        <v>6</v>
      </c>
      <c r="B28" s="102">
        <v>13</v>
      </c>
      <c r="C28" s="102">
        <v>10107215605</v>
      </c>
      <c r="D28" s="103" t="s">
        <v>224</v>
      </c>
      <c r="E28" s="104" t="s">
        <v>225</v>
      </c>
      <c r="F28" s="94" t="s">
        <v>61</v>
      </c>
      <c r="G28" s="132" t="s">
        <v>226</v>
      </c>
      <c r="H28" s="179">
        <v>2.9499189814814818E-2</v>
      </c>
      <c r="I28" s="141">
        <f t="shared" si="1"/>
        <v>2.5354166666666719E-3</v>
      </c>
      <c r="J28" s="142">
        <f t="shared" si="0"/>
        <v>35.307963907414674</v>
      </c>
      <c r="K28" s="95"/>
      <c r="L28" s="160"/>
      <c r="M28" s="101">
        <v>0.5216108796296296</v>
      </c>
      <c r="N28" s="173">
        <v>0.50902777777777397</v>
      </c>
    </row>
    <row r="29" spans="1:14" ht="18.75" customHeight="1" x14ac:dyDescent="0.2">
      <c r="A29" s="159">
        <v>7</v>
      </c>
      <c r="B29" s="102">
        <v>157</v>
      </c>
      <c r="C29" s="102">
        <v>10083057343</v>
      </c>
      <c r="D29" s="103" t="s">
        <v>227</v>
      </c>
      <c r="E29" s="104" t="s">
        <v>228</v>
      </c>
      <c r="F29" s="105" t="s">
        <v>170</v>
      </c>
      <c r="G29" s="132" t="s">
        <v>96</v>
      </c>
      <c r="H29" s="179">
        <v>2.963773148148148E-2</v>
      </c>
      <c r="I29" s="141">
        <f t="shared" si="1"/>
        <v>2.6739583333333337E-3</v>
      </c>
      <c r="J29" s="142">
        <f t="shared" si="0"/>
        <v>35.142522452167121</v>
      </c>
      <c r="K29" s="95"/>
      <c r="L29" s="160"/>
      <c r="M29" s="101">
        <v>0.49808935185185188</v>
      </c>
      <c r="N29" s="173">
        <v>0.485416666666664</v>
      </c>
    </row>
    <row r="30" spans="1:14" ht="18.75" customHeight="1" x14ac:dyDescent="0.2">
      <c r="A30" s="159">
        <v>8</v>
      </c>
      <c r="B30" s="102">
        <v>129</v>
      </c>
      <c r="C30" s="102">
        <v>10105085235</v>
      </c>
      <c r="D30" s="103" t="s">
        <v>229</v>
      </c>
      <c r="E30" s="104" t="s">
        <v>230</v>
      </c>
      <c r="F30" s="105" t="s">
        <v>61</v>
      </c>
      <c r="G30" s="132" t="s">
        <v>231</v>
      </c>
      <c r="H30" s="179">
        <v>2.9774074074074078E-2</v>
      </c>
      <c r="I30" s="141">
        <f t="shared" si="1"/>
        <v>2.8103009259259314E-3</v>
      </c>
      <c r="J30" s="142">
        <f t="shared" si="0"/>
        <v>34.992223950233281</v>
      </c>
      <c r="K30" s="95"/>
      <c r="L30" s="160"/>
      <c r="M30" s="101">
        <v>0.48635578703703702</v>
      </c>
      <c r="N30" s="173">
        <v>0.47361111111110998</v>
      </c>
    </row>
    <row r="31" spans="1:14" ht="18.75" customHeight="1" x14ac:dyDescent="0.2">
      <c r="A31" s="159">
        <v>9</v>
      </c>
      <c r="B31" s="102">
        <v>182</v>
      </c>
      <c r="C31" s="102"/>
      <c r="D31" s="103" t="s">
        <v>232</v>
      </c>
      <c r="E31" s="104" t="s">
        <v>233</v>
      </c>
      <c r="F31" s="105" t="s">
        <v>170</v>
      </c>
      <c r="G31" s="132" t="s">
        <v>197</v>
      </c>
      <c r="H31" s="179">
        <v>2.990740740740741E-2</v>
      </c>
      <c r="I31" s="141">
        <f t="shared" ref="I31" si="2">H31-$H$23</f>
        <v>2.9436342592592639E-3</v>
      </c>
      <c r="J31" s="142">
        <f t="shared" ref="J31" si="3">IFERROR($K$19*3600/(HOUR(H31)*3600+MINUTE(H31)*60+SECOND(H31)),"")</f>
        <v>34.829721362229101</v>
      </c>
      <c r="K31" s="95"/>
      <c r="L31" s="160"/>
      <c r="M31" s="101"/>
      <c r="N31" s="173"/>
    </row>
    <row r="32" spans="1:14" ht="18.75" customHeight="1" x14ac:dyDescent="0.2">
      <c r="A32" s="159">
        <v>10</v>
      </c>
      <c r="B32" s="102">
        <v>125</v>
      </c>
      <c r="C32" s="102">
        <v>10114234658</v>
      </c>
      <c r="D32" s="103" t="s">
        <v>234</v>
      </c>
      <c r="E32" s="104" t="s">
        <v>235</v>
      </c>
      <c r="F32" s="105" t="s">
        <v>170</v>
      </c>
      <c r="G32" s="132" t="s">
        <v>231</v>
      </c>
      <c r="H32" s="179">
        <v>2.9939004629629631E-2</v>
      </c>
      <c r="I32" s="141">
        <f t="shared" ref="I32:I45" si="4">H32-$H$23</f>
        <v>2.9752314814814849E-3</v>
      </c>
      <c r="J32" s="142">
        <f t="shared" ref="J32:J45" si="5">IFERROR($K$19*3600/(HOUR(H32)*3600+MINUTE(H32)*60+SECOND(H32)),"")</f>
        <v>34.789331271743329</v>
      </c>
      <c r="K32" s="95"/>
      <c r="L32" s="160"/>
      <c r="M32" s="101"/>
      <c r="N32" s="173"/>
    </row>
    <row r="33" spans="1:14" ht="18.75" customHeight="1" x14ac:dyDescent="0.2">
      <c r="A33" s="159">
        <v>11</v>
      </c>
      <c r="B33" s="102">
        <v>161</v>
      </c>
      <c r="C33" s="102">
        <v>10116168291</v>
      </c>
      <c r="D33" s="103" t="s">
        <v>236</v>
      </c>
      <c r="E33" s="104" t="s">
        <v>237</v>
      </c>
      <c r="F33" s="105" t="s">
        <v>170</v>
      </c>
      <c r="G33" s="132" t="s">
        <v>96</v>
      </c>
      <c r="H33" s="179">
        <v>2.9944444444444444E-2</v>
      </c>
      <c r="I33" s="141">
        <f t="shared" si="4"/>
        <v>2.9806712962962972E-3</v>
      </c>
      <c r="J33" s="142">
        <f t="shared" si="5"/>
        <v>34.789331271743329</v>
      </c>
      <c r="K33" s="95"/>
      <c r="L33" s="160"/>
      <c r="M33" s="101"/>
      <c r="N33" s="173"/>
    </row>
    <row r="34" spans="1:14" ht="18.75" customHeight="1" x14ac:dyDescent="0.2">
      <c r="A34" s="159">
        <v>12</v>
      </c>
      <c r="B34" s="102">
        <v>116</v>
      </c>
      <c r="C34" s="102">
        <v>10117455462</v>
      </c>
      <c r="D34" s="103" t="s">
        <v>238</v>
      </c>
      <c r="E34" s="104" t="s">
        <v>239</v>
      </c>
      <c r="F34" s="105" t="s">
        <v>61</v>
      </c>
      <c r="G34" s="132" t="s">
        <v>231</v>
      </c>
      <c r="H34" s="179">
        <v>2.9988888888888888E-2</v>
      </c>
      <c r="I34" s="141">
        <f t="shared" si="4"/>
        <v>3.0251157407407414E-3</v>
      </c>
      <c r="J34" s="142">
        <f t="shared" si="5"/>
        <v>34.735623311462753</v>
      </c>
      <c r="K34" s="95"/>
      <c r="L34" s="160"/>
      <c r="M34" s="101"/>
      <c r="N34" s="173"/>
    </row>
    <row r="35" spans="1:14" ht="18.75" customHeight="1" x14ac:dyDescent="0.2">
      <c r="A35" s="159">
        <v>13</v>
      </c>
      <c r="B35" s="102">
        <v>17</v>
      </c>
      <c r="C35" s="102"/>
      <c r="D35" s="103" t="s">
        <v>240</v>
      </c>
      <c r="E35" s="104" t="s">
        <v>241</v>
      </c>
      <c r="F35" s="105" t="s">
        <v>170</v>
      </c>
      <c r="G35" s="132" t="s">
        <v>226</v>
      </c>
      <c r="H35" s="179">
        <v>3.0384606481481478E-2</v>
      </c>
      <c r="I35" s="141">
        <f t="shared" si="4"/>
        <v>3.4208333333333313E-3</v>
      </c>
      <c r="J35" s="142">
        <f t="shared" si="5"/>
        <v>34.285714285714285</v>
      </c>
      <c r="K35" s="95"/>
      <c r="L35" s="160"/>
      <c r="M35" s="101"/>
      <c r="N35" s="173"/>
    </row>
    <row r="36" spans="1:14" ht="18.75" customHeight="1" x14ac:dyDescent="0.2">
      <c r="A36" s="159">
        <v>14</v>
      </c>
      <c r="B36" s="102">
        <v>158</v>
      </c>
      <c r="C36" s="102">
        <v>10083057242</v>
      </c>
      <c r="D36" s="103" t="s">
        <v>242</v>
      </c>
      <c r="E36" s="104" t="s">
        <v>243</v>
      </c>
      <c r="F36" s="105" t="s">
        <v>61</v>
      </c>
      <c r="G36" s="132" t="s">
        <v>96</v>
      </c>
      <c r="H36" s="179">
        <v>3.0476504629629631E-2</v>
      </c>
      <c r="I36" s="141">
        <f t="shared" si="4"/>
        <v>3.5127314814814847E-3</v>
      </c>
      <c r="J36" s="142">
        <f t="shared" si="5"/>
        <v>34.181541967337637</v>
      </c>
      <c r="K36" s="95"/>
      <c r="L36" s="160"/>
      <c r="M36" s="101"/>
      <c r="N36" s="173"/>
    </row>
    <row r="37" spans="1:14" ht="18.75" customHeight="1" x14ac:dyDescent="0.2">
      <c r="A37" s="159">
        <v>15</v>
      </c>
      <c r="B37" s="102">
        <v>14</v>
      </c>
      <c r="C37" s="102">
        <v>10108261680</v>
      </c>
      <c r="D37" s="103" t="s">
        <v>244</v>
      </c>
      <c r="E37" s="104" t="s">
        <v>245</v>
      </c>
      <c r="F37" s="105" t="s">
        <v>169</v>
      </c>
      <c r="G37" s="132" t="s">
        <v>226</v>
      </c>
      <c r="H37" s="179">
        <v>3.0584259259259259E-2</v>
      </c>
      <c r="I37" s="141">
        <f t="shared" si="4"/>
        <v>3.6204861111111125E-3</v>
      </c>
      <c r="J37" s="142">
        <f t="shared" si="5"/>
        <v>34.065102195306586</v>
      </c>
      <c r="K37" s="95"/>
      <c r="L37" s="160"/>
      <c r="M37" s="101"/>
      <c r="N37" s="173"/>
    </row>
    <row r="38" spans="1:14" ht="18.75" customHeight="1" x14ac:dyDescent="0.2">
      <c r="A38" s="159">
        <v>16</v>
      </c>
      <c r="B38" s="102">
        <v>110</v>
      </c>
      <c r="C38" s="102">
        <v>10105722304</v>
      </c>
      <c r="D38" s="103" t="s">
        <v>246</v>
      </c>
      <c r="E38" s="104" t="s">
        <v>247</v>
      </c>
      <c r="F38" s="105" t="s">
        <v>170</v>
      </c>
      <c r="G38" s="132" t="s">
        <v>248</v>
      </c>
      <c r="H38" s="179">
        <v>3.1014004629629634E-2</v>
      </c>
      <c r="I38" s="141">
        <f t="shared" si="4"/>
        <v>4.050231481481488E-3</v>
      </c>
      <c r="J38" s="142">
        <f t="shared" si="5"/>
        <v>33.582089552238806</v>
      </c>
      <c r="K38" s="95"/>
      <c r="L38" s="160"/>
      <c r="M38" s="101"/>
      <c r="N38" s="173"/>
    </row>
    <row r="39" spans="1:14" ht="18.75" customHeight="1" x14ac:dyDescent="0.2">
      <c r="A39" s="159">
        <v>17</v>
      </c>
      <c r="B39" s="102">
        <v>15</v>
      </c>
      <c r="C39" s="102">
        <v>10107173159</v>
      </c>
      <c r="D39" s="103" t="s">
        <v>249</v>
      </c>
      <c r="E39" s="104" t="s">
        <v>250</v>
      </c>
      <c r="F39" s="105" t="s">
        <v>61</v>
      </c>
      <c r="G39" s="132" t="s">
        <v>226</v>
      </c>
      <c r="H39" s="179">
        <v>3.1508333333333333E-2</v>
      </c>
      <c r="I39" s="141">
        <f t="shared" si="4"/>
        <v>4.5445601851851862E-3</v>
      </c>
      <c r="J39" s="142">
        <f t="shared" si="5"/>
        <v>33.063923585598822</v>
      </c>
      <c r="K39" s="95"/>
      <c r="L39" s="160"/>
      <c r="M39" s="101"/>
      <c r="N39" s="173"/>
    </row>
    <row r="40" spans="1:14" ht="18.75" customHeight="1" x14ac:dyDescent="0.2">
      <c r="A40" s="159">
        <v>18</v>
      </c>
      <c r="B40" s="102">
        <v>106</v>
      </c>
      <c r="C40" s="102">
        <v>10091576266</v>
      </c>
      <c r="D40" s="103" t="s">
        <v>251</v>
      </c>
      <c r="E40" s="104" t="s">
        <v>252</v>
      </c>
      <c r="F40" s="105" t="s">
        <v>170</v>
      </c>
      <c r="G40" s="132" t="s">
        <v>248</v>
      </c>
      <c r="H40" s="179">
        <v>3.1604166666666662E-2</v>
      </c>
      <c r="I40" s="141">
        <f t="shared" si="4"/>
        <v>4.6403935185185159E-3</v>
      </c>
      <c r="J40" s="142">
        <f t="shared" si="5"/>
        <v>32.954961552544859</v>
      </c>
      <c r="K40" s="95"/>
      <c r="L40" s="160"/>
      <c r="M40" s="101"/>
      <c r="N40" s="173"/>
    </row>
    <row r="41" spans="1:14" ht="18.75" customHeight="1" x14ac:dyDescent="0.2">
      <c r="A41" s="159">
        <v>19</v>
      </c>
      <c r="B41" s="102">
        <v>152</v>
      </c>
      <c r="C41" s="102">
        <v>10120394057</v>
      </c>
      <c r="D41" s="103" t="s">
        <v>253</v>
      </c>
      <c r="E41" s="104" t="s">
        <v>254</v>
      </c>
      <c r="F41" s="105" t="s">
        <v>170</v>
      </c>
      <c r="G41" s="132" t="s">
        <v>196</v>
      </c>
      <c r="H41" s="179">
        <v>3.2163773148148146E-2</v>
      </c>
      <c r="I41" s="141">
        <f t="shared" si="4"/>
        <v>5.1999999999999998E-3</v>
      </c>
      <c r="J41" s="142">
        <f t="shared" si="5"/>
        <v>32.38575026988125</v>
      </c>
      <c r="K41" s="95"/>
      <c r="L41" s="160"/>
      <c r="M41" s="101"/>
      <c r="N41" s="173"/>
    </row>
    <row r="42" spans="1:14" ht="18.75" customHeight="1" x14ac:dyDescent="0.2">
      <c r="A42" s="159">
        <v>20</v>
      </c>
      <c r="B42" s="102">
        <v>127</v>
      </c>
      <c r="C42" s="102">
        <v>10117792538</v>
      </c>
      <c r="D42" s="103" t="s">
        <v>255</v>
      </c>
      <c r="E42" s="104" t="s">
        <v>256</v>
      </c>
      <c r="F42" s="105" t="s">
        <v>168</v>
      </c>
      <c r="G42" s="132" t="s">
        <v>231</v>
      </c>
      <c r="H42" s="179">
        <v>3.2253125000000001E-2</v>
      </c>
      <c r="I42" s="141">
        <f t="shared" ref="I42:I44" si="6">H42-$H$23</f>
        <v>5.2893518518518541E-3</v>
      </c>
      <c r="J42" s="142">
        <f t="shared" ref="J42:J44" si="7">IFERROR($K$19*3600/(HOUR(H42)*3600+MINUTE(H42)*60+SECOND(H42)),"")</f>
        <v>32.292787944025832</v>
      </c>
      <c r="K42" s="95"/>
      <c r="L42" s="160"/>
      <c r="M42" s="101"/>
      <c r="N42" s="173"/>
    </row>
    <row r="43" spans="1:14" ht="18.75" customHeight="1" x14ac:dyDescent="0.2">
      <c r="A43" s="159">
        <v>21</v>
      </c>
      <c r="B43" s="102">
        <v>160</v>
      </c>
      <c r="C43" s="102">
        <v>10090057814</v>
      </c>
      <c r="D43" s="103" t="s">
        <v>257</v>
      </c>
      <c r="E43" s="104" t="s">
        <v>258</v>
      </c>
      <c r="F43" s="105" t="s">
        <v>169</v>
      </c>
      <c r="G43" s="132" t="s">
        <v>96</v>
      </c>
      <c r="H43" s="179">
        <v>3.2596759259259256E-2</v>
      </c>
      <c r="I43" s="141">
        <f t="shared" si="6"/>
        <v>5.6329861111111094E-3</v>
      </c>
      <c r="J43" s="142">
        <f t="shared" si="7"/>
        <v>31.960227272727273</v>
      </c>
      <c r="K43" s="95"/>
      <c r="L43" s="160"/>
      <c r="M43" s="101"/>
      <c r="N43" s="173"/>
    </row>
    <row r="44" spans="1:14" ht="18.75" customHeight="1" x14ac:dyDescent="0.2">
      <c r="A44" s="159">
        <v>22</v>
      </c>
      <c r="B44" s="102">
        <v>98</v>
      </c>
      <c r="C44" s="102"/>
      <c r="D44" s="103" t="s">
        <v>259</v>
      </c>
      <c r="E44" s="104" t="s">
        <v>260</v>
      </c>
      <c r="F44" s="105" t="s">
        <v>61</v>
      </c>
      <c r="G44" s="132" t="s">
        <v>195</v>
      </c>
      <c r="H44" s="179">
        <v>3.3335648148148149E-2</v>
      </c>
      <c r="I44" s="141">
        <f t="shared" si="6"/>
        <v>6.3718750000000025E-3</v>
      </c>
      <c r="J44" s="142">
        <f t="shared" si="7"/>
        <v>31.25</v>
      </c>
      <c r="K44" s="95"/>
      <c r="L44" s="160"/>
      <c r="M44" s="101"/>
      <c r="N44" s="173"/>
    </row>
    <row r="45" spans="1:14" ht="18.75" customHeight="1" thickBot="1" x14ac:dyDescent="0.25">
      <c r="A45" s="162" t="s">
        <v>261</v>
      </c>
      <c r="B45" s="163">
        <v>16</v>
      </c>
      <c r="C45" s="163">
        <v>10107168715</v>
      </c>
      <c r="D45" s="164" t="s">
        <v>262</v>
      </c>
      <c r="E45" s="165" t="s">
        <v>263</v>
      </c>
      <c r="F45" s="174" t="s">
        <v>170</v>
      </c>
      <c r="G45" s="166" t="s">
        <v>226</v>
      </c>
      <c r="H45" s="180"/>
      <c r="I45" s="167"/>
      <c r="J45" s="168" t="str">
        <f t="shared" si="5"/>
        <v/>
      </c>
      <c r="K45" s="169"/>
      <c r="L45" s="170"/>
      <c r="M45" s="101">
        <v>0.5342844907407408</v>
      </c>
      <c r="N45" s="173">
        <v>0.52152777777777304</v>
      </c>
    </row>
    <row r="46" spans="1:14" ht="6.75" customHeight="1" thickTop="1" thickBot="1" x14ac:dyDescent="0.25">
      <c r="A46" s="153"/>
      <c r="B46" s="154"/>
      <c r="C46" s="154"/>
      <c r="D46" s="155"/>
      <c r="E46" s="156"/>
      <c r="F46" s="106"/>
      <c r="G46" s="157"/>
      <c r="H46" s="158"/>
      <c r="I46" s="158"/>
      <c r="J46" s="158"/>
      <c r="K46" s="158"/>
      <c r="L46" s="158"/>
    </row>
    <row r="47" spans="1:14" ht="15.75" thickTop="1" x14ac:dyDescent="0.2">
      <c r="A47" s="201" t="s">
        <v>49</v>
      </c>
      <c r="B47" s="202"/>
      <c r="C47" s="202"/>
      <c r="D47" s="202"/>
      <c r="E47" s="202"/>
      <c r="F47" s="202"/>
      <c r="G47" s="202" t="s">
        <v>50</v>
      </c>
      <c r="H47" s="202"/>
      <c r="I47" s="202"/>
      <c r="J47" s="202"/>
      <c r="K47" s="202"/>
      <c r="L47" s="203"/>
    </row>
    <row r="48" spans="1:14" x14ac:dyDescent="0.2">
      <c r="A48" s="171" t="s">
        <v>209</v>
      </c>
      <c r="B48" s="108"/>
      <c r="C48" s="109"/>
      <c r="D48" s="108"/>
      <c r="E48" s="110"/>
      <c r="F48" s="111"/>
      <c r="G48" s="112" t="s">
        <v>177</v>
      </c>
      <c r="H48" s="172">
        <v>8</v>
      </c>
      <c r="I48" s="114"/>
      <c r="J48" s="115"/>
      <c r="K48" s="133" t="s">
        <v>185</v>
      </c>
      <c r="L48" s="117">
        <f>COUNTIF(F23:F45,"ЗМС")</f>
        <v>0</v>
      </c>
    </row>
    <row r="49" spans="1:12" x14ac:dyDescent="0.2">
      <c r="A49" s="171" t="s">
        <v>210</v>
      </c>
      <c r="B49" s="108"/>
      <c r="C49" s="118"/>
      <c r="D49" s="108"/>
      <c r="E49" s="119"/>
      <c r="F49" s="120"/>
      <c r="G49" s="121" t="s">
        <v>178</v>
      </c>
      <c r="H49" s="113">
        <f>H50+H55</f>
        <v>23</v>
      </c>
      <c r="I49" s="122"/>
      <c r="J49" s="123"/>
      <c r="K49" s="133" t="s">
        <v>186</v>
      </c>
      <c r="L49" s="117">
        <f>COUNTIF(F23:F45,"МСМК")</f>
        <v>0</v>
      </c>
    </row>
    <row r="50" spans="1:12" x14ac:dyDescent="0.2">
      <c r="A50" s="171" t="s">
        <v>211</v>
      </c>
      <c r="B50" s="108"/>
      <c r="C50" s="124"/>
      <c r="D50" s="108"/>
      <c r="E50" s="119"/>
      <c r="F50" s="120"/>
      <c r="G50" s="121" t="s">
        <v>179</v>
      </c>
      <c r="H50" s="113">
        <f>H51+H52+H53+H54</f>
        <v>23</v>
      </c>
      <c r="I50" s="122"/>
      <c r="J50" s="123"/>
      <c r="K50" s="133" t="s">
        <v>187</v>
      </c>
      <c r="L50" s="117">
        <f>COUNTIF(F23:F45,"МС")</f>
        <v>0</v>
      </c>
    </row>
    <row r="51" spans="1:12" x14ac:dyDescent="0.2">
      <c r="A51" s="171" t="s">
        <v>199</v>
      </c>
      <c r="B51" s="108"/>
      <c r="C51" s="124"/>
      <c r="D51" s="108"/>
      <c r="E51" s="119"/>
      <c r="F51" s="120"/>
      <c r="G51" s="121" t="s">
        <v>180</v>
      </c>
      <c r="H51" s="113">
        <f>COUNT(A23:A153)</f>
        <v>22</v>
      </c>
      <c r="I51" s="122"/>
      <c r="J51" s="123"/>
      <c r="K51" s="116" t="s">
        <v>61</v>
      </c>
      <c r="L51" s="117">
        <f>COUNTIF(F23:F45,"КМС")</f>
        <v>9</v>
      </c>
    </row>
    <row r="52" spans="1:12" x14ac:dyDescent="0.2">
      <c r="A52" s="107"/>
      <c r="B52" s="108"/>
      <c r="C52" s="124"/>
      <c r="D52" s="108"/>
      <c r="E52" s="119"/>
      <c r="F52" s="120"/>
      <c r="G52" s="121" t="s">
        <v>181</v>
      </c>
      <c r="H52" s="113">
        <f>COUNTIF(A23:A152,"ЛИМ")</f>
        <v>0</v>
      </c>
      <c r="I52" s="122"/>
      <c r="J52" s="123"/>
      <c r="K52" s="116" t="s">
        <v>170</v>
      </c>
      <c r="L52" s="117">
        <f>COUNTIF(F23:F45,"1 СР")</f>
        <v>11</v>
      </c>
    </row>
    <row r="53" spans="1:12" x14ac:dyDescent="0.2">
      <c r="A53" s="107"/>
      <c r="B53" s="108"/>
      <c r="C53" s="108"/>
      <c r="D53" s="108"/>
      <c r="E53" s="119"/>
      <c r="F53" s="120"/>
      <c r="G53" s="121" t="s">
        <v>182</v>
      </c>
      <c r="H53" s="113">
        <f>COUNTIF(A23:A152,"НФ")</f>
        <v>1</v>
      </c>
      <c r="I53" s="122"/>
      <c r="J53" s="123"/>
      <c r="K53" s="116" t="s">
        <v>169</v>
      </c>
      <c r="L53" s="117">
        <f>COUNTIF(F23:F45,"2 СР")</f>
        <v>2</v>
      </c>
    </row>
    <row r="54" spans="1:12" x14ac:dyDescent="0.2">
      <c r="A54" s="107"/>
      <c r="B54" s="108"/>
      <c r="C54" s="108"/>
      <c r="D54" s="108"/>
      <c r="E54" s="119"/>
      <c r="F54" s="120"/>
      <c r="G54" s="121" t="s">
        <v>183</v>
      </c>
      <c r="H54" s="113">
        <f>COUNTIF(A23:A152,"ДСКВ")</f>
        <v>0</v>
      </c>
      <c r="I54" s="122"/>
      <c r="J54" s="123"/>
      <c r="K54" s="116" t="s">
        <v>168</v>
      </c>
      <c r="L54" s="117">
        <f>COUNTIF(F23:F46,"3 СР")</f>
        <v>1</v>
      </c>
    </row>
    <row r="55" spans="1:12" x14ac:dyDescent="0.2">
      <c r="A55" s="107"/>
      <c r="B55" s="108"/>
      <c r="C55" s="108"/>
      <c r="D55" s="108"/>
      <c r="E55" s="125"/>
      <c r="F55" s="126"/>
      <c r="G55" s="121" t="s">
        <v>184</v>
      </c>
      <c r="H55" s="113">
        <f>COUNTIF(A23:A152,"НС")</f>
        <v>0</v>
      </c>
      <c r="I55" s="127"/>
      <c r="J55" s="128"/>
      <c r="K55" s="133"/>
      <c r="L55" s="134"/>
    </row>
    <row r="56" spans="1:12" x14ac:dyDescent="0.2">
      <c r="A56" s="177"/>
      <c r="B56" s="175"/>
      <c r="C56" s="175"/>
      <c r="D56" s="176"/>
      <c r="E56" s="178"/>
      <c r="F56" s="135"/>
      <c r="G56" s="135"/>
      <c r="H56" s="136"/>
      <c r="I56" s="137"/>
      <c r="J56" s="138"/>
      <c r="K56" s="135"/>
      <c r="L56" s="129"/>
    </row>
    <row r="57" spans="1:12" ht="15.75" x14ac:dyDescent="0.2">
      <c r="A57" s="234" t="s">
        <v>51</v>
      </c>
      <c r="B57" s="230"/>
      <c r="C57" s="230"/>
      <c r="D57" s="230"/>
      <c r="E57" s="230" t="s">
        <v>52</v>
      </c>
      <c r="F57" s="230"/>
      <c r="G57" s="230"/>
      <c r="H57" s="230" t="s">
        <v>53</v>
      </c>
      <c r="I57" s="230"/>
      <c r="J57" s="230" t="s">
        <v>198</v>
      </c>
      <c r="K57" s="230"/>
      <c r="L57" s="232"/>
    </row>
    <row r="58" spans="1:12" x14ac:dyDescent="0.2">
      <c r="A58" s="237"/>
      <c r="B58" s="238"/>
      <c r="C58" s="238"/>
      <c r="D58" s="238"/>
      <c r="E58" s="238"/>
      <c r="F58" s="231"/>
      <c r="G58" s="231"/>
      <c r="H58" s="231"/>
      <c r="I58" s="231"/>
      <c r="J58" s="231"/>
      <c r="K58" s="231"/>
      <c r="L58" s="233"/>
    </row>
    <row r="59" spans="1:12" x14ac:dyDescent="0.2">
      <c r="A59" s="130"/>
      <c r="B59" s="139"/>
      <c r="C59" s="139"/>
      <c r="D59" s="139"/>
      <c r="E59" s="140"/>
      <c r="F59" s="139"/>
      <c r="G59" s="139"/>
      <c r="H59" s="136"/>
      <c r="I59" s="136"/>
      <c r="J59" s="139"/>
      <c r="K59" s="139"/>
      <c r="L59" s="131"/>
    </row>
    <row r="60" spans="1:12" x14ac:dyDescent="0.2">
      <c r="A60" s="130"/>
      <c r="B60" s="139"/>
      <c r="C60" s="139"/>
      <c r="D60" s="139"/>
      <c r="E60" s="140"/>
      <c r="F60" s="139"/>
      <c r="G60" s="139"/>
      <c r="H60" s="136"/>
      <c r="I60" s="136"/>
      <c r="J60" s="139"/>
      <c r="K60" s="139"/>
      <c r="L60" s="131"/>
    </row>
    <row r="61" spans="1:12" x14ac:dyDescent="0.2">
      <c r="A61" s="237"/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9"/>
    </row>
    <row r="62" spans="1:12" x14ac:dyDescent="0.2">
      <c r="A62" s="237"/>
      <c r="B62" s="238"/>
      <c r="C62" s="238"/>
      <c r="D62" s="238"/>
      <c r="E62" s="238"/>
      <c r="F62" s="240"/>
      <c r="G62" s="240"/>
      <c r="H62" s="240"/>
      <c r="I62" s="240"/>
      <c r="J62" s="240"/>
      <c r="K62" s="240"/>
      <c r="L62" s="241"/>
    </row>
    <row r="63" spans="1:12" ht="15" customHeight="1" thickBot="1" x14ac:dyDescent="0.25">
      <c r="A63" s="235"/>
      <c r="B63" s="236"/>
      <c r="C63" s="236"/>
      <c r="D63" s="236"/>
      <c r="E63" s="231" t="str">
        <f>G17</f>
        <v>ПУСТЫНСКИЙ А.Л. (ВК, г. УСОЛЬЕ-СИБИРСКОЕ)</v>
      </c>
      <c r="F63" s="231"/>
      <c r="G63" s="231"/>
      <c r="H63" s="231" t="str">
        <f>G18</f>
        <v>КЛЮЧНИКОВА О.А. (ВК, г. ЧИТА)</v>
      </c>
      <c r="I63" s="231"/>
      <c r="J63" s="231" t="str">
        <f>G19</f>
        <v>ЖЕРЕБЦОВА М.С. (ВК, г. ЧИТА)</v>
      </c>
      <c r="K63" s="231"/>
      <c r="L63" s="233"/>
    </row>
    <row r="64" spans="1:12" ht="13.5" thickTop="1" x14ac:dyDescent="0.2"/>
  </sheetData>
  <sortState ref="A23:U120">
    <sortCondition ref="A23:A120"/>
  </sortState>
  <mergeCells count="43">
    <mergeCell ref="H57:I57"/>
    <mergeCell ref="H63:I63"/>
    <mergeCell ref="J57:L57"/>
    <mergeCell ref="J63:L63"/>
    <mergeCell ref="A57:D57"/>
    <mergeCell ref="A63:D63"/>
    <mergeCell ref="E57:G57"/>
    <mergeCell ref="E63:G63"/>
    <mergeCell ref="A58:E58"/>
    <mergeCell ref="F58:L58"/>
    <mergeCell ref="A61:E61"/>
    <mergeCell ref="F61:L61"/>
    <mergeCell ref="A62:E62"/>
    <mergeCell ref="F62:L62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A1:L1"/>
    <mergeCell ref="A2:L2"/>
    <mergeCell ref="A3:L3"/>
    <mergeCell ref="A4:L4"/>
    <mergeCell ref="A6:L6"/>
    <mergeCell ref="A5:L5"/>
    <mergeCell ref="A47:F47"/>
    <mergeCell ref="G47:L47"/>
    <mergeCell ref="I21:I22"/>
    <mergeCell ref="J21:J22"/>
    <mergeCell ref="A7:L7"/>
    <mergeCell ref="H15:L15"/>
    <mergeCell ref="A8:L8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6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инд гонка на время без отсечек</vt:lpstr>
      <vt:lpstr>'инд гонка на время без отсечек'!Заголовки_для_печати</vt:lpstr>
      <vt:lpstr>'Стартовый протокол'!Заголовки_для_печати</vt:lpstr>
      <vt:lpstr>'инд гонка на время без отсечек'!Область_печати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2021-10-18T10:15:19Z</dcterms:modified>
</cp:coreProperties>
</file>