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578FD711-6A81-4AFF-B16C-7CDD432587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ком гонка юниорки 19-22 (2)" sheetId="1" r:id="rId1"/>
  </sheets>
  <externalReferences>
    <externalReference r:id="rId2"/>
  </externalReferences>
  <definedNames>
    <definedName name="_xlnm.Print_Area" localSheetId="0">'ком гонка юниорки 19-22 (2)'!$A$1:$O$62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M37" i="1" s="1"/>
  <c r="M31" i="1"/>
  <c r="M27" i="1"/>
  <c r="M23" i="1"/>
  <c r="M24" i="1" s="1"/>
  <c r="M36" i="1"/>
  <c r="N35" i="1"/>
  <c r="K35" i="1"/>
  <c r="J35" i="1"/>
  <c r="I35" i="1"/>
  <c r="M34" i="1"/>
  <c r="M33" i="1"/>
  <c r="M32" i="1"/>
  <c r="N31" i="1"/>
  <c r="K31" i="1"/>
  <c r="J31" i="1"/>
  <c r="I31" i="1"/>
  <c r="M30" i="1"/>
  <c r="M29" i="1"/>
  <c r="M28" i="1"/>
  <c r="N27" i="1"/>
  <c r="K27" i="1"/>
  <c r="J27" i="1"/>
  <c r="I27" i="1"/>
  <c r="N23" i="1"/>
  <c r="K23" i="1"/>
  <c r="J23" i="1"/>
  <c r="I23" i="1"/>
  <c r="H55" i="1"/>
  <c r="H54" i="1"/>
  <c r="H53" i="1"/>
  <c r="H52" i="1"/>
  <c r="M25" i="1" l="1"/>
  <c r="H51" i="1"/>
  <c r="H50" i="1" s="1"/>
  <c r="M62" i="1"/>
  <c r="H62" i="1"/>
  <c r="E62" i="1"/>
  <c r="O46" i="1"/>
  <c r="N43" i="1"/>
  <c r="M43" i="1"/>
  <c r="M44" i="1" s="1"/>
  <c r="K43" i="1"/>
  <c r="I43" i="1"/>
  <c r="J43" i="1" s="1"/>
  <c r="M45" i="1" l="1"/>
  <c r="M46" i="1"/>
  <c r="E32" i="1" l="1"/>
  <c r="D32" i="1"/>
  <c r="C32" i="1"/>
  <c r="F32" i="1"/>
  <c r="E29" i="1"/>
  <c r="F29" i="1"/>
  <c r="C29" i="1"/>
  <c r="D29" i="1"/>
  <c r="D33" i="1"/>
  <c r="E33" i="1"/>
  <c r="C33" i="1"/>
  <c r="F33" i="1"/>
  <c r="D38" i="1"/>
  <c r="E38" i="1"/>
  <c r="C38" i="1"/>
  <c r="F38" i="1"/>
  <c r="D31" i="1"/>
  <c r="E31" i="1"/>
  <c r="C31" i="1"/>
  <c r="F31" i="1"/>
  <c r="D34" i="1"/>
  <c r="E34" i="1"/>
  <c r="C34" i="1"/>
  <c r="F34" i="1"/>
  <c r="D35" i="1"/>
  <c r="E35" i="1"/>
  <c r="C35" i="1"/>
  <c r="F35" i="1"/>
  <c r="D37" i="1"/>
  <c r="F37" i="1"/>
  <c r="C37" i="1"/>
  <c r="E37" i="1"/>
  <c r="E30" i="1"/>
  <c r="F30" i="1"/>
  <c r="C30" i="1"/>
  <c r="D30" i="1"/>
  <c r="D36" i="1"/>
  <c r="E36" i="1"/>
  <c r="C36" i="1"/>
  <c r="F36" i="1"/>
  <c r="E27" i="1"/>
  <c r="D27" i="1"/>
  <c r="J55" i="1"/>
  <c r="J49" i="1"/>
  <c r="J52" i="1"/>
  <c r="J53" i="1"/>
  <c r="J54" i="1"/>
  <c r="J50" i="1"/>
  <c r="C27" i="1"/>
  <c r="F27" i="1"/>
  <c r="J51" i="1"/>
  <c r="E28" i="1"/>
  <c r="F28" i="1"/>
  <c r="C28" i="1"/>
  <c r="D28" i="1"/>
</calcChain>
</file>

<file path=xl/sharedStrings.xml><?xml version="1.0" encoding="utf-8"?>
<sst xmlns="http://schemas.openxmlformats.org/spreadsheetml/2006/main" count="95" uniqueCount="72">
  <si>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</si>
  <si>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</si>
  <si>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</si>
  <si>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</si>
  <si>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</si>
  <si>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</si>
  <si>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</si>
  <si>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</si>
  <si>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</si>
  <si>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</si>
  <si>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</si>
  <si>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</si>
  <si>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</si>
  <si>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</si>
  <si>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</si>
  <si>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</si>
  <si>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</si>
  <si>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</si>
  <si>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</si>
  <si>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</si>
  <si>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</si>
  <si>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</si>
  <si>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</si>
  <si>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</si>
  <si>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</si>
  <si>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</si>
  <si>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</si>
  <si>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</si>
  <si>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</si>
  <si>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</si>
  <si>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</si>
  <si>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</si>
  <si>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</si>
  <si>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</si>
  <si>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</si>
  <si>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</si>
  <si>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</si>
  <si>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</si>
  <si>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</si>
  <si>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</si>
  <si>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</si>
  <si>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</si>
  <si>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</si>
  <si>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</si>
  <si>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</si>
  <si>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</si>
  <si>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</si>
  <si>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</si>
  <si>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</si>
  <si>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</si>
  <si>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</si>
  <si>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</si>
  <si>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</si>
  <si>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</si>
  <si>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</si>
  <si>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</si>
  <si>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</si>
  <si>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</si>
  <si>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Санкт-Петербург</t>
  </si>
  <si>
    <t>ВСЕРОССИЙСКИЕ СОРЕВНОВАНИЯ</t>
  </si>
  <si>
    <t>ДАТА ПРОВЕДЕНИЯ: 11 января 2024 года</t>
  </si>
  <si>
    <t>Вдовин С.М. (1 кат., Санкт-Петербург)</t>
  </si>
  <si>
    <t>t°C 24</t>
  </si>
  <si>
    <t>Р 991</t>
  </si>
  <si>
    <t>вл. 44%</t>
  </si>
  <si>
    <t>ЮНИОРЫ 17-18 лет</t>
  </si>
  <si>
    <t xml:space="preserve">Кирсанов Алексей </t>
  </si>
  <si>
    <t>Никонов Александр</t>
  </si>
  <si>
    <t>Попов Максим</t>
  </si>
  <si>
    <t>Созинов Владислав</t>
  </si>
  <si>
    <t>Ленинградская область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</si>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</sst>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</numFmts>
  <fonts count="25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18" fillId="0" borderId="0"/>
    <xf numFmtId="0" fontId="18" fillId="0" borderId="0"/>
  </cellStyleXfs>
  <cellXfs count="202">
    <xf numFmtId="0" fontId="0" fillId="0" borderId="0" xfId="0"/>
    <xf numFmtId="0" fontId="5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167" fontId="16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/>
    </xf>
    <xf numFmtId="14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0" borderId="26" xfId="0" applyNumberFormat="1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7" fontId="17" fillId="0" borderId="3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9" fillId="0" borderId="32" xfId="0" applyNumberFormat="1" applyFont="1" applyBorder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166" fontId="19" fillId="0" borderId="35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10" fillId="0" borderId="26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2" fontId="10" fillId="0" borderId="3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168" fontId="10" fillId="0" borderId="31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49" fontId="10" fillId="0" borderId="31" xfId="0" applyNumberFormat="1" applyFont="1" applyBorder="1" applyAlignment="1">
      <alignment horizontal="left" vertical="center"/>
    </xf>
    <xf numFmtId="14" fontId="10" fillId="0" borderId="31" xfId="0" applyNumberFormat="1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49" fontId="10" fillId="0" borderId="31" xfId="3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0" fillId="0" borderId="31" xfId="0" applyBorder="1"/>
    <xf numFmtId="2" fontId="10" fillId="0" borderId="31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9" fontId="10" fillId="0" borderId="31" xfId="0" applyNumberFormat="1" applyFont="1" applyBorder="1" applyAlignment="1">
      <alignment horizontal="left" vertical="center"/>
    </xf>
    <xf numFmtId="49" fontId="10" fillId="0" borderId="31" xfId="3" applyNumberFormat="1" applyFont="1" applyBorder="1" applyAlignment="1">
      <alignment horizontal="left" vertical="center"/>
    </xf>
    <xf numFmtId="2" fontId="10" fillId="0" borderId="31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1" fillId="0" borderId="3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2" fontId="11" fillId="0" borderId="38" xfId="0" applyNumberFormat="1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  <xf numFmtId="166" fontId="11" fillId="0" borderId="31" xfId="0" applyNumberFormat="1" applyFont="1" applyBorder="1" applyAlignment="1">
      <alignment vertical="center"/>
    </xf>
    <xf numFmtId="166" fontId="5" fillId="0" borderId="31" xfId="0" applyNumberFormat="1" applyFont="1" applyBorder="1" applyAlignment="1">
      <alignment vertical="center"/>
    </xf>
    <xf numFmtId="167" fontId="16" fillId="0" borderId="31" xfId="0" applyNumberFormat="1" applyFont="1" applyBorder="1" applyAlignment="1">
      <alignment vertical="center"/>
    </xf>
    <xf numFmtId="2" fontId="19" fillId="0" borderId="31" xfId="0" applyNumberFormat="1" applyFont="1" applyBorder="1" applyAlignment="1">
      <alignment horizontal="center" vertical="center"/>
    </xf>
    <xf numFmtId="166" fontId="19" fillId="0" borderId="31" xfId="0" applyNumberFormat="1" applyFont="1" applyBorder="1" applyAlignment="1">
      <alignment horizontal="center" vertical="center"/>
    </xf>
    <xf numFmtId="0" fontId="11" fillId="0" borderId="34" xfId="4" applyFont="1" applyBorder="1" applyAlignment="1">
      <alignment horizontal="center" vertical="center"/>
    </xf>
    <xf numFmtId="166" fontId="19" fillId="0" borderId="34" xfId="0" applyNumberFormat="1" applyFont="1" applyBorder="1" applyAlignment="1">
      <alignment horizontal="center" vertical="center"/>
    </xf>
    <xf numFmtId="2" fontId="19" fillId="0" borderId="34" xfId="0" applyNumberFormat="1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168" fontId="11" fillId="0" borderId="38" xfId="0" applyNumberFormat="1" applyFont="1" applyBorder="1" applyAlignment="1">
      <alignment horizontal="center" vertical="center"/>
    </xf>
    <xf numFmtId="166" fontId="11" fillId="0" borderId="38" xfId="0" applyNumberFormat="1" applyFont="1" applyBorder="1" applyAlignment="1">
      <alignment horizontal="center" vertical="center"/>
    </xf>
    <xf numFmtId="167" fontId="16" fillId="0" borderId="38" xfId="0" applyNumberFormat="1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168" fontId="11" fillId="0" borderId="31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168" fontId="11" fillId="0" borderId="34" xfId="0" applyNumberFormat="1" applyFont="1" applyBorder="1" applyAlignment="1">
      <alignment horizontal="center" vertical="center"/>
    </xf>
    <xf numFmtId="167" fontId="16" fillId="0" borderId="21" xfId="0" applyNumberFormat="1" applyFont="1" applyBorder="1" applyAlignment="1">
      <alignment vertical="center"/>
    </xf>
    <xf numFmtId="167" fontId="24" fillId="0" borderId="0" xfId="0" applyNumberFormat="1" applyFont="1" applyAlignment="1">
      <alignment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34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34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34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Обычный" xfId="0" builtinId="0"/>
    <cellStyle name="Обычный 2 4" xfId="4" xr:uid="{229E4AAD-CA78-49E2-9C14-D047375F6A38}"/>
    <cellStyle name="Обычный 5" xfId="3" xr:uid="{00000000-0005-0000-0000-000001000000}"/>
    <cellStyle name="Обычный_ID4938_RS_1" xfId="2" xr:uid="{00000000-0005-0000-0000-000002000000}"/>
    <cellStyle name="Обычный_Стартовый протокол Смирнов_20101106_Result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346710</xdr:colOff>
      <xdr:row>0</xdr:row>
      <xdr:rowOff>95250</xdr:rowOff>
    </xdr:from>
    <xdr:to>
      <xdr:col>3</xdr:col>
      <xdr:colOff>756285</xdr:colOff>
      <xdr:row>5</xdr:row>
      <xdr:rowOff>123825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" y="95250"/>
          <a:ext cx="1255395" cy="92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66675</xdr:colOff>
      <xdr:row>56</xdr:row>
      <xdr:rowOff>28575</xdr:rowOff>
    </xdr:from>
    <xdr:to>
      <xdr:col>14</xdr:col>
      <xdr:colOff>314325</xdr:colOff>
      <xdr:row>61</xdr:row>
      <xdr:rowOff>161925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1205865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57</xdr:row>
      <xdr:rowOff>19050</xdr:rowOff>
    </xdr:from>
    <xdr:to>
      <xdr:col>9</xdr:col>
      <xdr:colOff>542925</xdr:colOff>
      <xdr:row>60</xdr:row>
      <xdr:rowOff>152400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221105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234315</xdr:colOff>
      <xdr:row>0</xdr:row>
      <xdr:rowOff>125730</xdr:rowOff>
    </xdr:from>
    <xdr:to>
      <xdr:col>14</xdr:col>
      <xdr:colOff>247650</xdr:colOff>
      <xdr:row>4</xdr:row>
      <xdr:rowOff>125730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8815" y="125730"/>
          <a:ext cx="676275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441960</xdr:colOff>
      <xdr:row>54</xdr:row>
      <xdr:rowOff>30480</xdr:rowOff>
    </xdr:from>
    <xdr:to>
      <xdr:col>6</xdr:col>
      <xdr:colOff>1127760</xdr:colOff>
      <xdr:row>62</xdr:row>
      <xdr:rowOff>167640</xdr:rowOff>
    </xdr:to>
    <xdr:pic>
      <xdr:nvPicPr>
        <xdr:cNvPr id="8" name="Рисунок 7" descr="C:\Users\Judge\Desktop\подпись.jpg">
          <a:extLst>
            <a:ext uri="{FF2B5EF4-FFF2-40B4-BE49-F238E27FC236}">
              <a16:creationId xmlns:a16="http://schemas.microsoft.com/office/drawing/2014/main" id="{A7A49E32-3DFA-496D-BCBC-C9984DDB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10248900"/>
          <a:ext cx="1203960" cy="1554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42;&#1057;%209-15.01.24.xls" TargetMode="External"/><Relationship Id="rId1" Type="http://schemas.openxmlformats.org/officeDocument/2006/relationships/externalLinkPath" Target="file:///C:\Users\nasty\OneDrive\&#1056;&#1072;&#1073;&#1086;&#1095;&#1080;&#1081;%20&#1089;&#1090;&#1086;&#1083;\&#1042;&#1057;%209-15.01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ком спринт юниоры 19-22 кв"/>
      <sheetName val="ком спринт юниорки 19-22 кв (2)"/>
      <sheetName val="ком спринт юниоры 17-18 кв"/>
      <sheetName val="ком спринт юниорки 17-18 кв "/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Гит 200 м юниоры 19-22"/>
      <sheetName val="Гит 200 м юниорки 19-22"/>
      <sheetName val="Гит 200 м юниоры 17-18"/>
      <sheetName val="Гит 200 м юниорки"/>
      <sheetName val="муж спринт итог"/>
      <sheetName val="жен спринт итог (2)"/>
      <sheetName val="юниоры спринт итог (2)"/>
      <sheetName val="юниорки спринт итог (3)"/>
      <sheetName val="Гит 500 м жен (3)"/>
      <sheetName val="гит 1000 юниоры 19-22"/>
      <sheetName val="гонка по очкам юниоры 19-22"/>
      <sheetName val="муж кейрин итог (2)"/>
      <sheetName val="муж выб"/>
      <sheetName val="муж скретч"/>
      <sheetName val="Ит юниорки"/>
      <sheetName val="Ит юниоры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тех "/>
      <sheetName val="муж тех   (2)"/>
      <sheetName val="жен тех "/>
      <sheetName val="юниорки тех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муж ст 1 раунд"/>
      <sheetName val="жен ст кгп"/>
      <sheetName val="жен ст 1 раунд "/>
      <sheetName val="юниоры ст 1 раунд "/>
      <sheetName val="юниорки ст 1 раунд"/>
      <sheetName val="жен ст ком спринт"/>
      <sheetName val="муж ст ком спринт"/>
      <sheetName val="жен ст ком спринт финал"/>
      <sheetName val="муж ст ком спринт финал"/>
      <sheetName val="юниорки Гст"/>
      <sheetName val="юниоры Гст"/>
      <sheetName val="жен Гст"/>
      <sheetName val="муж Гст"/>
      <sheetName val="муж ст кгп финал"/>
      <sheetName val="жен ст кгп финал"/>
      <sheetName val="юниоры ст кгп финал"/>
      <sheetName val="юниорки ст кгп финал"/>
      <sheetName val="муж тех   (3)"/>
      <sheetName val="жен тех   (4)"/>
      <sheetName val="юниоры тех   (5)"/>
      <sheetName val="юниорки тех   (4)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Лист1"/>
      <sheetName val="ком гонка муж кв"/>
      <sheetName val="ком гонка жен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муж фин"/>
      <sheetName val="ком гонка жен финал"/>
      <sheetName val="ком гонка юниоры 17-18 финал"/>
      <sheetName val="ком гонка юниорки 17-18 финал"/>
      <sheetName val="Ит жен"/>
      <sheetName val="Ит муж"/>
      <sheetName val="Ит жен (2)"/>
      <sheetName val="Ит муж (2)"/>
      <sheetName val="кгп жен команда финал ВК"/>
      <sheetName val="юниорки 200 гит. "/>
      <sheetName val="юниоры 200 гит.  (4)"/>
      <sheetName val="жен 200 гит.  (3)"/>
      <sheetName val="муж 200 гит.  (2)"/>
      <sheetName val="юниорки спринт на 8 чел "/>
      <sheetName val="юниорки спринт "/>
      <sheetName val="юниоры спринт на 8 чел "/>
      <sheetName val="юниоры спринт"/>
      <sheetName val="жен спринт на 8 чел (2)"/>
      <sheetName val="жен спринт "/>
      <sheetName val="муж спринт на 8 чел"/>
      <sheetName val="муж спринт"/>
      <sheetName val="список"/>
      <sheetName val="список общий (2)"/>
      <sheetName val="игп муж"/>
      <sheetName val="игп жен)"/>
      <sheetName val="игп юниоры."/>
      <sheetName val="игп юниорки."/>
      <sheetName val="юниоры игп (2)"/>
      <sheetName val="М игп."/>
      <sheetName val="ж игп"/>
      <sheetName val="юниорки ИГП "/>
      <sheetName val="Игп юниоры 19-22"/>
      <sheetName val="игп жен"/>
      <sheetName val="игп юниоры"/>
      <sheetName val="Игп юниорки"/>
      <sheetName val="омниум муж. "/>
      <sheetName val="омниум жен."/>
      <sheetName val="омниум юниоры"/>
      <sheetName val="омниум юниоры (3)"/>
      <sheetName val="омниум юниорки.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муж скретч ом 1"/>
      <sheetName val="темпо муж"/>
      <sheetName val="муж выб ом 3"/>
      <sheetName val="Омниум итог муж"/>
      <sheetName val="муж медисон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B9">
            <v>1</v>
          </cell>
          <cell r="C9">
            <v>10023524100</v>
          </cell>
          <cell r="D9" t="str">
            <v>Гонов Лев</v>
          </cell>
          <cell r="E9">
            <v>36531</v>
          </cell>
          <cell r="F9" t="str">
            <v>МСМК</v>
          </cell>
          <cell r="G9" t="str">
            <v>СПб</v>
          </cell>
        </row>
        <row r="10">
          <cell r="B10">
            <v>2</v>
          </cell>
          <cell r="C10">
            <v>10015314361</v>
          </cell>
          <cell r="D10" t="str">
            <v>Смирнов Иван</v>
          </cell>
          <cell r="E10">
            <v>36174</v>
          </cell>
          <cell r="F10" t="str">
            <v>МСМК</v>
          </cell>
          <cell r="G10" t="str">
            <v>СПб</v>
          </cell>
        </row>
        <row r="11">
          <cell r="B11">
            <v>3</v>
          </cell>
          <cell r="C11">
            <v>10034952922</v>
          </cell>
          <cell r="D11" t="str">
            <v>Берсенев Никита</v>
          </cell>
          <cell r="E11">
            <v>36610</v>
          </cell>
          <cell r="F11" t="str">
            <v>МСМК</v>
          </cell>
          <cell r="G11" t="str">
            <v>СПб</v>
          </cell>
        </row>
        <row r="12">
          <cell r="B12">
            <v>4</v>
          </cell>
          <cell r="C12">
            <v>10010168412</v>
          </cell>
          <cell r="D12" t="str">
            <v>Мальнев Сергей</v>
          </cell>
          <cell r="E12">
            <v>36015</v>
          </cell>
          <cell r="F12" t="str">
            <v>МС</v>
          </cell>
          <cell r="G12" t="str">
            <v>СПб</v>
          </cell>
        </row>
        <row r="13">
          <cell r="B13">
            <v>5</v>
          </cell>
          <cell r="C13">
            <v>10036018912</v>
          </cell>
          <cell r="D13" t="str">
            <v>Шичкин Влас</v>
          </cell>
          <cell r="E13">
            <v>37281</v>
          </cell>
          <cell r="F13" t="str">
            <v>МСМК</v>
          </cell>
          <cell r="G13" t="str">
            <v>СПб</v>
          </cell>
        </row>
        <row r="14">
          <cell r="B14">
            <v>6</v>
          </cell>
          <cell r="C14">
            <v>10036019013</v>
          </cell>
          <cell r="D14" t="str">
            <v>Щегольков Илья</v>
          </cell>
          <cell r="E14">
            <v>37410</v>
          </cell>
          <cell r="F14" t="str">
            <v>МСМК</v>
          </cell>
          <cell r="G14" t="str">
            <v>СПб</v>
          </cell>
        </row>
        <row r="15">
          <cell r="B15">
            <v>7</v>
          </cell>
          <cell r="C15">
            <v>10036092771</v>
          </cell>
          <cell r="D15" t="str">
            <v>Игошев Егор</v>
          </cell>
          <cell r="E15">
            <v>37439</v>
          </cell>
          <cell r="F15" t="str">
            <v>МСМК</v>
          </cell>
          <cell r="G15" t="str">
            <v>СПб</v>
          </cell>
        </row>
        <row r="16">
          <cell r="B16">
            <v>8</v>
          </cell>
          <cell r="C16">
            <v>10036018811</v>
          </cell>
          <cell r="D16" t="str">
            <v>Новолодский Иван</v>
          </cell>
          <cell r="E16">
            <v>37411</v>
          </cell>
          <cell r="F16" t="str">
            <v>МСМК</v>
          </cell>
          <cell r="G16" t="str">
            <v>СПб</v>
          </cell>
        </row>
        <row r="17">
          <cell r="B17">
            <v>9</v>
          </cell>
          <cell r="C17">
            <v>10036013858</v>
          </cell>
          <cell r="D17" t="str">
            <v>Денисов Денис</v>
          </cell>
          <cell r="E17">
            <v>37597</v>
          </cell>
          <cell r="F17" t="str">
            <v>МСМК</v>
          </cell>
          <cell r="G17" t="str">
            <v>СПб</v>
          </cell>
        </row>
        <row r="18">
          <cell r="B18">
            <v>10</v>
          </cell>
          <cell r="C18">
            <v>10065490946</v>
          </cell>
          <cell r="D18" t="str">
            <v>Крючков Марк</v>
          </cell>
          <cell r="E18">
            <v>37676</v>
          </cell>
          <cell r="F18" t="str">
            <v>МСМК</v>
          </cell>
          <cell r="G18" t="str">
            <v>СПб</v>
          </cell>
        </row>
        <row r="19">
          <cell r="B19">
            <v>11</v>
          </cell>
          <cell r="C19">
            <v>10090937177</v>
          </cell>
          <cell r="D19" t="str">
            <v>Постарнак Михаил</v>
          </cell>
          <cell r="E19">
            <v>38212</v>
          </cell>
          <cell r="F19" t="str">
            <v>МС</v>
          </cell>
          <cell r="G19" t="str">
            <v>СПб</v>
          </cell>
        </row>
        <row r="20">
          <cell r="B20">
            <v>12</v>
          </cell>
          <cell r="C20">
            <v>10065490643</v>
          </cell>
          <cell r="D20" t="str">
            <v>Зараковский Даниил</v>
          </cell>
          <cell r="E20">
            <v>38183</v>
          </cell>
          <cell r="F20" t="str">
            <v>МС</v>
          </cell>
          <cell r="G20" t="str">
            <v>СПб</v>
          </cell>
        </row>
        <row r="21">
          <cell r="B21">
            <v>13</v>
          </cell>
          <cell r="C21">
            <v>10065490441</v>
          </cell>
          <cell r="D21" t="str">
            <v>Скорняков Григорий</v>
          </cell>
          <cell r="E21">
            <v>38304</v>
          </cell>
          <cell r="F21" t="str">
            <v>МС</v>
          </cell>
          <cell r="G21" t="str">
            <v>СПб</v>
          </cell>
        </row>
        <row r="22">
          <cell r="B22">
            <v>14</v>
          </cell>
          <cell r="C22">
            <v>10090936672</v>
          </cell>
          <cell r="D22" t="str">
            <v>Савекин Илья</v>
          </cell>
          <cell r="E22">
            <v>38489</v>
          </cell>
          <cell r="F22" t="str">
            <v>МС</v>
          </cell>
          <cell r="G22" t="str">
            <v>СПб</v>
          </cell>
        </row>
        <row r="23">
          <cell r="B23">
            <v>15</v>
          </cell>
          <cell r="C23">
            <v>10097338571</v>
          </cell>
          <cell r="D23" t="str">
            <v>Кузнецов Руслан</v>
          </cell>
          <cell r="E23">
            <v>38425</v>
          </cell>
          <cell r="F23" t="str">
            <v>МС</v>
          </cell>
          <cell r="G23" t="str">
            <v>СПб</v>
          </cell>
        </row>
        <row r="24">
          <cell r="B24">
            <v>16</v>
          </cell>
          <cell r="C24">
            <v>10097338672</v>
          </cell>
          <cell r="D24" t="str">
            <v>Казаков Даниил</v>
          </cell>
          <cell r="E24">
            <v>38360</v>
          </cell>
          <cell r="F24" t="str">
            <v>МС</v>
          </cell>
          <cell r="G24" t="str">
            <v>СПб</v>
          </cell>
        </row>
        <row r="25">
          <cell r="B25">
            <v>17</v>
          </cell>
          <cell r="C25">
            <v>10075644826</v>
          </cell>
          <cell r="D25" t="str">
            <v>Бугаенко Виктор</v>
          </cell>
          <cell r="E25">
            <v>38042</v>
          </cell>
          <cell r="F25" t="str">
            <v>МС</v>
          </cell>
          <cell r="G25" t="str">
            <v>СПб</v>
          </cell>
        </row>
        <row r="26">
          <cell r="B26">
            <v>18</v>
          </cell>
          <cell r="C26">
            <v>10120261287</v>
          </cell>
          <cell r="D26" t="str">
            <v>Просандеев Ярослав</v>
          </cell>
          <cell r="E26">
            <v>39151</v>
          </cell>
          <cell r="F26" t="str">
            <v>МС</v>
          </cell>
          <cell r="G26" t="str">
            <v>СПб</v>
          </cell>
        </row>
        <row r="27">
          <cell r="B27">
            <v>19</v>
          </cell>
          <cell r="C27">
            <v>10092621745</v>
          </cell>
          <cell r="D27" t="str">
            <v>Токарев Матвей</v>
          </cell>
          <cell r="E27">
            <v>38828</v>
          </cell>
          <cell r="F27" t="str">
            <v>МС</v>
          </cell>
          <cell r="G27" t="str">
            <v>СПб</v>
          </cell>
        </row>
        <row r="28">
          <cell r="B28">
            <v>20</v>
          </cell>
          <cell r="C28">
            <v>10036018609</v>
          </cell>
          <cell r="D28" t="str">
            <v>Иванов Вячеслав</v>
          </cell>
          <cell r="E28">
            <v>37469</v>
          </cell>
          <cell r="F28" t="str">
            <v>МС</v>
          </cell>
          <cell r="G28" t="str">
            <v>СПб</v>
          </cell>
        </row>
        <row r="29">
          <cell r="B29">
            <v>21</v>
          </cell>
          <cell r="C29">
            <v>10120261186</v>
          </cell>
          <cell r="D29" t="str">
            <v>Гречишкин Вадим</v>
          </cell>
          <cell r="E29">
            <v>39274</v>
          </cell>
          <cell r="F29" t="str">
            <v>МС</v>
          </cell>
          <cell r="G29" t="str">
            <v>СПб</v>
          </cell>
        </row>
        <row r="30">
          <cell r="B30">
            <v>22</v>
          </cell>
          <cell r="C30">
            <v>10111625257</v>
          </cell>
          <cell r="D30" t="str">
            <v>Попов Марк</v>
          </cell>
          <cell r="E30">
            <v>39219</v>
          </cell>
          <cell r="F30" t="str">
            <v>КМС</v>
          </cell>
          <cell r="G30" t="str">
            <v>СПб</v>
          </cell>
        </row>
        <row r="31">
          <cell r="B31">
            <v>23</v>
          </cell>
          <cell r="C31">
            <v>10114021561</v>
          </cell>
          <cell r="D31" t="str">
            <v xml:space="preserve">Болдырев Матвей </v>
          </cell>
          <cell r="E31">
            <v>39320</v>
          </cell>
          <cell r="F31" t="str">
            <v>КМС</v>
          </cell>
          <cell r="G31" t="str">
            <v>СПб</v>
          </cell>
        </row>
        <row r="33">
          <cell r="B33">
            <v>40</v>
          </cell>
          <cell r="C33">
            <v>10054263400</v>
          </cell>
          <cell r="D33" t="str">
            <v>Иванченко Алёна</v>
          </cell>
          <cell r="E33">
            <v>37941</v>
          </cell>
          <cell r="F33" t="str">
            <v>МСМК</v>
          </cell>
          <cell r="G33" t="str">
            <v>СПб</v>
          </cell>
        </row>
        <row r="34">
          <cell r="B34">
            <v>41</v>
          </cell>
          <cell r="C34">
            <v>10049916685</v>
          </cell>
          <cell r="D34" t="str">
            <v>Валгонен Валерия</v>
          </cell>
          <cell r="E34">
            <v>37678</v>
          </cell>
          <cell r="F34" t="str">
            <v>МСМК</v>
          </cell>
          <cell r="G34" t="str">
            <v>СПб</v>
          </cell>
        </row>
        <row r="35">
          <cell r="B35">
            <v>42</v>
          </cell>
          <cell r="C35">
            <v>10094559422</v>
          </cell>
          <cell r="D35" t="str">
            <v>Смирнова Диана</v>
          </cell>
          <cell r="E35">
            <v>38505</v>
          </cell>
          <cell r="F35" t="str">
            <v>МС</v>
          </cell>
          <cell r="G35" t="str">
            <v>СПб</v>
          </cell>
        </row>
        <row r="36">
          <cell r="B36">
            <v>43</v>
          </cell>
          <cell r="C36">
            <v>10111632836</v>
          </cell>
          <cell r="D36" t="str">
            <v>Даньшина Полина</v>
          </cell>
          <cell r="E36">
            <v>39137</v>
          </cell>
          <cell r="F36" t="str">
            <v>МС</v>
          </cell>
          <cell r="G36" t="str">
            <v>СПб</v>
          </cell>
        </row>
        <row r="37">
          <cell r="B37">
            <v>44</v>
          </cell>
          <cell r="C37">
            <v>10111631927</v>
          </cell>
          <cell r="D37" t="str">
            <v>Кокарева Аглая</v>
          </cell>
          <cell r="E37">
            <v>39348</v>
          </cell>
          <cell r="F37" t="str">
            <v>МС</v>
          </cell>
          <cell r="G37" t="str">
            <v>СПб</v>
          </cell>
        </row>
        <row r="38">
          <cell r="B38">
            <v>45</v>
          </cell>
          <cell r="C38">
            <v>10125032576</v>
          </cell>
          <cell r="D38" t="str">
            <v>Ившичева Яна</v>
          </cell>
          <cell r="E38">
            <v>39562</v>
          </cell>
          <cell r="F38" t="str">
            <v>КМС</v>
          </cell>
          <cell r="G38" t="str">
            <v>СПб</v>
          </cell>
        </row>
        <row r="39">
          <cell r="B39">
            <v>46</v>
          </cell>
          <cell r="C39">
            <v>10137268320</v>
          </cell>
          <cell r="D39" t="str">
            <v>Грибова Марина</v>
          </cell>
          <cell r="E39">
            <v>39488</v>
          </cell>
          <cell r="F39" t="str">
            <v>КМС</v>
          </cell>
          <cell r="G39" t="str">
            <v>СПб</v>
          </cell>
        </row>
        <row r="40">
          <cell r="B40">
            <v>47</v>
          </cell>
          <cell r="C40">
            <v>10137270845</v>
          </cell>
          <cell r="D40" t="str">
            <v>Соломатина Олеся</v>
          </cell>
          <cell r="E40">
            <v>39844</v>
          </cell>
          <cell r="F40" t="str">
            <v>КМС</v>
          </cell>
          <cell r="G40" t="str">
            <v>СПб</v>
          </cell>
        </row>
        <row r="41">
          <cell r="B41">
            <v>48</v>
          </cell>
          <cell r="C41">
            <v>10137271047</v>
          </cell>
          <cell r="D41" t="str">
            <v>Костина Ольга</v>
          </cell>
          <cell r="E41">
            <v>40018</v>
          </cell>
          <cell r="F41" t="str">
            <v>КМС</v>
          </cell>
          <cell r="G41" t="str">
            <v>СПб</v>
          </cell>
        </row>
        <row r="42">
          <cell r="B42">
            <v>49</v>
          </cell>
          <cell r="C42">
            <v>10127774848</v>
          </cell>
          <cell r="D42" t="str">
            <v>Деменкова Анастасия</v>
          </cell>
          <cell r="E42">
            <v>39967</v>
          </cell>
          <cell r="F42" t="str">
            <v>КМС</v>
          </cell>
          <cell r="G42" t="str">
            <v>СПб</v>
          </cell>
        </row>
        <row r="43">
          <cell r="B43">
            <v>50</v>
          </cell>
          <cell r="C43">
            <v>10127617931</v>
          </cell>
          <cell r="D43" t="str">
            <v>Васюкова Валерия</v>
          </cell>
          <cell r="E43">
            <v>39814</v>
          </cell>
          <cell r="F43" t="str">
            <v>КМС</v>
          </cell>
          <cell r="G43" t="str">
            <v>СПб</v>
          </cell>
        </row>
        <row r="44">
          <cell r="B44">
            <v>51</v>
          </cell>
          <cell r="C44">
            <v>10124975083</v>
          </cell>
          <cell r="D44" t="str">
            <v>Новолодская Ангелина</v>
          </cell>
          <cell r="E44">
            <v>40017</v>
          </cell>
          <cell r="F44" t="str">
            <v>КМС</v>
          </cell>
          <cell r="G44" t="str">
            <v>СПб</v>
          </cell>
        </row>
        <row r="45">
          <cell r="B45">
            <v>52</v>
          </cell>
          <cell r="C45">
            <v>10141780436</v>
          </cell>
          <cell r="D45" t="str">
            <v>Голыбина Валентина</v>
          </cell>
          <cell r="E45">
            <v>40463</v>
          </cell>
          <cell r="F45" t="str">
            <v>2 СР</v>
          </cell>
          <cell r="G45" t="str">
            <v>СПб</v>
          </cell>
        </row>
        <row r="46">
          <cell r="B46">
            <v>53</v>
          </cell>
          <cell r="C46">
            <v>10144647693</v>
          </cell>
          <cell r="D46" t="str">
            <v>Королева София</v>
          </cell>
          <cell r="E46">
            <v>40324</v>
          </cell>
          <cell r="F46" t="str">
            <v>КМС</v>
          </cell>
          <cell r="G46" t="str">
            <v>СПб</v>
          </cell>
        </row>
        <row r="47">
          <cell r="B47">
            <v>148</v>
          </cell>
          <cell r="C47">
            <v>10144646178</v>
          </cell>
          <cell r="D47" t="str">
            <v>Реппо Эрика</v>
          </cell>
          <cell r="E47">
            <v>40295</v>
          </cell>
          <cell r="F47" t="str">
            <v>КМС</v>
          </cell>
          <cell r="G47" t="str">
            <v>СПб</v>
          </cell>
        </row>
        <row r="49">
          <cell r="B49">
            <v>54</v>
          </cell>
          <cell r="C49">
            <v>10125311654</v>
          </cell>
          <cell r="D49" t="str">
            <v>Новолодский Ростислав</v>
          </cell>
          <cell r="E49">
            <v>39586</v>
          </cell>
          <cell r="F49" t="str">
            <v>КМС</v>
          </cell>
          <cell r="G49" t="str">
            <v>СПб-Лицей</v>
          </cell>
        </row>
        <row r="50">
          <cell r="B50">
            <v>55</v>
          </cell>
          <cell r="C50">
            <v>10125311856</v>
          </cell>
          <cell r="D50" t="str">
            <v>Свиловский Денис</v>
          </cell>
          <cell r="E50">
            <v>39525</v>
          </cell>
          <cell r="F50" t="str">
            <v>КМС</v>
          </cell>
          <cell r="G50" t="str">
            <v>СПб-Лицей</v>
          </cell>
        </row>
        <row r="51">
          <cell r="B51">
            <v>56</v>
          </cell>
          <cell r="C51">
            <v>10125312260</v>
          </cell>
          <cell r="D51" t="str">
            <v>Яковлев Матвей</v>
          </cell>
          <cell r="E51">
            <v>39469</v>
          </cell>
          <cell r="F51" t="str">
            <v>КМС</v>
          </cell>
          <cell r="G51" t="str">
            <v>СПб-Лицей</v>
          </cell>
        </row>
        <row r="52">
          <cell r="B52">
            <v>57</v>
          </cell>
          <cell r="C52">
            <v>10125311957</v>
          </cell>
          <cell r="D52" t="str">
            <v>Свиловский Данил</v>
          </cell>
          <cell r="E52">
            <v>39525</v>
          </cell>
          <cell r="F52" t="str">
            <v>КМС</v>
          </cell>
          <cell r="G52" t="str">
            <v>СПб-Лицей</v>
          </cell>
        </row>
        <row r="53">
          <cell r="B53">
            <v>58</v>
          </cell>
          <cell r="C53">
            <v>10115493638</v>
          </cell>
          <cell r="D53" t="str">
            <v>Блохин Кирилл</v>
          </cell>
          <cell r="E53">
            <v>39608</v>
          </cell>
          <cell r="F53" t="str">
            <v>КМС</v>
          </cell>
          <cell r="G53" t="str">
            <v>СПб-Лицей</v>
          </cell>
        </row>
        <row r="54">
          <cell r="B54">
            <v>59</v>
          </cell>
          <cell r="C54">
            <v>10144855740</v>
          </cell>
          <cell r="D54" t="str">
            <v>Круглов Сергей</v>
          </cell>
          <cell r="E54">
            <v>39918</v>
          </cell>
          <cell r="F54" t="str">
            <v>3 СР</v>
          </cell>
          <cell r="G54" t="str">
            <v>СПб-Лицей</v>
          </cell>
        </row>
        <row r="55">
          <cell r="B55">
            <v>60</v>
          </cell>
          <cell r="C55">
            <v>10137306312</v>
          </cell>
          <cell r="D55" t="str">
            <v>Смирнов Андрей</v>
          </cell>
          <cell r="E55">
            <v>39974</v>
          </cell>
          <cell r="F55" t="str">
            <v>КМС</v>
          </cell>
          <cell r="G55" t="str">
            <v>СПб-Лицей</v>
          </cell>
        </row>
        <row r="56">
          <cell r="B56">
            <v>61</v>
          </cell>
          <cell r="C56">
            <v>10137272259</v>
          </cell>
          <cell r="D56" t="str">
            <v>Скорняков  Борис</v>
          </cell>
          <cell r="E56">
            <v>39956</v>
          </cell>
          <cell r="F56" t="str">
            <v>КМС</v>
          </cell>
          <cell r="G56" t="str">
            <v>СПб-Лицей</v>
          </cell>
        </row>
        <row r="57">
          <cell r="B57">
            <v>62</v>
          </cell>
          <cell r="C57">
            <v>10137307322</v>
          </cell>
          <cell r="D57" t="str">
            <v>Вешняков Даниил</v>
          </cell>
          <cell r="E57">
            <v>39527</v>
          </cell>
          <cell r="F57" t="str">
            <v>КМС</v>
          </cell>
          <cell r="G57" t="str">
            <v>СПб-Лицей</v>
          </cell>
        </row>
        <row r="58">
          <cell r="B58">
            <v>63</v>
          </cell>
          <cell r="C58">
            <v>10137306716</v>
          </cell>
          <cell r="D58" t="str">
            <v>Клишов Николай</v>
          </cell>
          <cell r="E58">
            <v>39955</v>
          </cell>
          <cell r="F58" t="str">
            <v>КМС</v>
          </cell>
          <cell r="G58" t="str">
            <v>СПб-Лицей</v>
          </cell>
        </row>
        <row r="59">
          <cell r="B59">
            <v>64</v>
          </cell>
          <cell r="C59">
            <v>10144862915</v>
          </cell>
          <cell r="D59" t="str">
            <v>Яцина Артем</v>
          </cell>
          <cell r="E59">
            <v>40126</v>
          </cell>
          <cell r="F59" t="str">
            <v>КМС</v>
          </cell>
          <cell r="G59" t="str">
            <v>СПб-Лицей</v>
          </cell>
        </row>
        <row r="60">
          <cell r="B60">
            <v>65</v>
          </cell>
          <cell r="C60">
            <v>10141468619</v>
          </cell>
          <cell r="D60" t="str">
            <v>Клюев Артем</v>
          </cell>
          <cell r="E60">
            <v>39917</v>
          </cell>
          <cell r="F60" t="str">
            <v>КМС</v>
          </cell>
          <cell r="G60" t="str">
            <v>СПб-Лицей</v>
          </cell>
        </row>
        <row r="61">
          <cell r="B61">
            <v>66</v>
          </cell>
          <cell r="C61">
            <v>10148051686</v>
          </cell>
          <cell r="D61" t="str">
            <v>Зырянов Кирилл</v>
          </cell>
          <cell r="E61">
            <v>40324</v>
          </cell>
          <cell r="F61" t="str">
            <v>КМС</v>
          </cell>
          <cell r="G61" t="str">
            <v>СПб-Лицей</v>
          </cell>
        </row>
        <row r="62">
          <cell r="B62">
            <v>67</v>
          </cell>
          <cell r="C62">
            <v>10132607771</v>
          </cell>
          <cell r="D62" t="str">
            <v>Константинов Феликс</v>
          </cell>
          <cell r="E62">
            <v>40255</v>
          </cell>
          <cell r="F62" t="str">
            <v>2 СР</v>
          </cell>
          <cell r="G62" t="str">
            <v>СПб-Лицей</v>
          </cell>
        </row>
        <row r="63">
          <cell r="B63">
            <v>68</v>
          </cell>
          <cell r="D63" t="str">
            <v>Сысоев Игнат</v>
          </cell>
          <cell r="E63">
            <v>40289</v>
          </cell>
          <cell r="F63" t="str">
            <v>2 СР</v>
          </cell>
          <cell r="G63" t="str">
            <v>СПб-Лицей</v>
          </cell>
        </row>
        <row r="64">
          <cell r="B64">
            <v>69</v>
          </cell>
          <cell r="C64">
            <v>10148143434</v>
          </cell>
          <cell r="D64" t="str">
            <v>Гречишкин Кирилл</v>
          </cell>
          <cell r="E64">
            <v>40415</v>
          </cell>
          <cell r="F64" t="str">
            <v>3 СР</v>
          </cell>
          <cell r="G64" t="str">
            <v>СПб-Лицей</v>
          </cell>
        </row>
        <row r="65">
          <cell r="B65">
            <v>70</v>
          </cell>
          <cell r="C65">
            <v>10142293324</v>
          </cell>
          <cell r="D65" t="str">
            <v>Петухов Максим</v>
          </cell>
          <cell r="E65">
            <v>40387</v>
          </cell>
          <cell r="F65" t="str">
            <v>3 СР</v>
          </cell>
          <cell r="G65" t="str">
            <v>СПб-Лицей</v>
          </cell>
        </row>
        <row r="68">
          <cell r="B68">
            <v>160</v>
          </cell>
          <cell r="C68">
            <v>10079777026</v>
          </cell>
          <cell r="D68" t="str">
            <v>Самсонова Анастасия</v>
          </cell>
          <cell r="E68">
            <v>38050</v>
          </cell>
          <cell r="F68" t="str">
            <v>МС</v>
          </cell>
          <cell r="G68" t="str">
            <v>СПБ-Петродв.</v>
          </cell>
        </row>
        <row r="69">
          <cell r="B69">
            <v>112</v>
          </cell>
          <cell r="C69">
            <v>10088344146</v>
          </cell>
          <cell r="D69" t="str">
            <v>Мучкаева Людмила</v>
          </cell>
          <cell r="E69">
            <v>38624</v>
          </cell>
          <cell r="F69" t="str">
            <v>МС</v>
          </cell>
          <cell r="G69" t="str">
            <v>СПБ-Петродв.</v>
          </cell>
        </row>
        <row r="70">
          <cell r="B70">
            <v>113</v>
          </cell>
          <cell r="C70">
            <v>10093069258</v>
          </cell>
          <cell r="D70" t="str">
            <v>Богданова Алена</v>
          </cell>
          <cell r="E70">
            <v>38836</v>
          </cell>
          <cell r="F70" t="str">
            <v>КМС</v>
          </cell>
          <cell r="G70" t="str">
            <v>СПБ-Петродв.</v>
          </cell>
        </row>
        <row r="73">
          <cell r="B73">
            <v>93</v>
          </cell>
          <cell r="C73">
            <v>10111058920</v>
          </cell>
          <cell r="D73" t="str">
            <v>Желонкина Софья</v>
          </cell>
          <cell r="E73">
            <v>38947</v>
          </cell>
          <cell r="F73" t="str">
            <v>КМС</v>
          </cell>
          <cell r="G73" t="str">
            <v>СПб-Сестр.</v>
          </cell>
        </row>
        <row r="74">
          <cell r="B74">
            <v>94</v>
          </cell>
          <cell r="C74">
            <v>10105526785</v>
          </cell>
          <cell r="D74" t="str">
            <v>Касимова Виолетта</v>
          </cell>
          <cell r="E74">
            <v>39379</v>
          </cell>
          <cell r="F74" t="str">
            <v>КМС</v>
          </cell>
          <cell r="G74" t="str">
            <v>СПб-Сестр.</v>
          </cell>
        </row>
        <row r="75">
          <cell r="B75">
            <v>95</v>
          </cell>
          <cell r="C75">
            <v>10123783704</v>
          </cell>
          <cell r="D75" t="str">
            <v>Таджиева Алина</v>
          </cell>
          <cell r="E75">
            <v>39323</v>
          </cell>
          <cell r="F75" t="str">
            <v>КМС</v>
          </cell>
          <cell r="G75" t="str">
            <v>СПб-Сестр.</v>
          </cell>
        </row>
        <row r="76">
          <cell r="B76">
            <v>96</v>
          </cell>
          <cell r="C76">
            <v>10111016480</v>
          </cell>
          <cell r="D76" t="str">
            <v>Журавлева Екатерина</v>
          </cell>
          <cell r="E76">
            <v>38870</v>
          </cell>
          <cell r="F76" t="str">
            <v>КМС</v>
          </cell>
          <cell r="G76" t="str">
            <v>СПб-Сестр.</v>
          </cell>
        </row>
        <row r="77">
          <cell r="B77">
            <v>97</v>
          </cell>
          <cell r="C77">
            <v>10116088368</v>
          </cell>
          <cell r="D77" t="str">
            <v>Гладченко Татьяна</v>
          </cell>
          <cell r="E77">
            <v>39045</v>
          </cell>
          <cell r="F77" t="str">
            <v>КМС</v>
          </cell>
          <cell r="G77" t="str">
            <v>СПб-Сестр.</v>
          </cell>
        </row>
        <row r="78">
          <cell r="B78">
            <v>98</v>
          </cell>
          <cell r="C78">
            <v>10117352200</v>
          </cell>
          <cell r="D78" t="str">
            <v>Осипова Виктория</v>
          </cell>
          <cell r="E78">
            <v>39275</v>
          </cell>
          <cell r="F78" t="str">
            <v>КМС</v>
          </cell>
          <cell r="G78" t="str">
            <v>СПб-Сестр.</v>
          </cell>
        </row>
        <row r="79">
          <cell r="B79">
            <v>99</v>
          </cell>
          <cell r="C79">
            <v>10111079330</v>
          </cell>
          <cell r="D79" t="str">
            <v>Давыдовская Ольга</v>
          </cell>
          <cell r="E79">
            <v>38887</v>
          </cell>
          <cell r="F79" t="str">
            <v>КМС</v>
          </cell>
          <cell r="G79" t="str">
            <v>СПб-Сестр.</v>
          </cell>
        </row>
        <row r="80">
          <cell r="B80">
            <v>149</v>
          </cell>
          <cell r="C80">
            <v>10113638683</v>
          </cell>
          <cell r="D80" t="str">
            <v>Мальцева Любовь</v>
          </cell>
          <cell r="E80">
            <v>39489</v>
          </cell>
          <cell r="F80" t="str">
            <v>1 СР</v>
          </cell>
          <cell r="G80" t="str">
            <v>СПб-Сестр.</v>
          </cell>
        </row>
        <row r="81">
          <cell r="B81">
            <v>150</v>
          </cell>
          <cell r="C81">
            <v>10137450192</v>
          </cell>
          <cell r="D81" t="str">
            <v>Галкина Кристина</v>
          </cell>
          <cell r="E81">
            <v>39453</v>
          </cell>
          <cell r="F81" t="str">
            <v>1 СР</v>
          </cell>
          <cell r="G81" t="str">
            <v>СПб-Сестр.</v>
          </cell>
        </row>
        <row r="82">
          <cell r="B82">
            <v>151</v>
          </cell>
          <cell r="C82">
            <v>10113497256</v>
          </cell>
          <cell r="D82" t="str">
            <v>Казанкова Дарья</v>
          </cell>
          <cell r="E82">
            <v>39737</v>
          </cell>
          <cell r="F82" t="str">
            <v>1 СР</v>
          </cell>
          <cell r="G82" t="str">
            <v>СПб-Сестр.</v>
          </cell>
        </row>
        <row r="83">
          <cell r="B83">
            <v>152</v>
          </cell>
          <cell r="C83">
            <v>10137550125</v>
          </cell>
          <cell r="D83" t="str">
            <v>Шипилова Дарья</v>
          </cell>
          <cell r="E83">
            <v>39501</v>
          </cell>
          <cell r="F83" t="str">
            <v>1 СР</v>
          </cell>
          <cell r="G83" t="str">
            <v>СПб-Сестр.</v>
          </cell>
        </row>
        <row r="84">
          <cell r="B84">
            <v>153</v>
          </cell>
          <cell r="C84">
            <v>10129964624</v>
          </cell>
          <cell r="D84" t="str">
            <v>Минашкина Тамила</v>
          </cell>
          <cell r="E84">
            <v>39591</v>
          </cell>
          <cell r="F84" t="str">
            <v>1 СР</v>
          </cell>
          <cell r="G84" t="str">
            <v>СПб-Сестр.</v>
          </cell>
        </row>
        <row r="85">
          <cell r="B85">
            <v>154</v>
          </cell>
          <cell r="C85">
            <v>10128500732</v>
          </cell>
          <cell r="D85" t="str">
            <v>Белорукова Анастасия</v>
          </cell>
          <cell r="E85">
            <v>39848</v>
          </cell>
          <cell r="F85" t="str">
            <v>2 СР</v>
          </cell>
          <cell r="G85" t="str">
            <v>СПб-Сестр.</v>
          </cell>
        </row>
        <row r="86">
          <cell r="B86">
            <v>100</v>
          </cell>
          <cell r="C86">
            <v>10110342433</v>
          </cell>
          <cell r="D86" t="str">
            <v xml:space="preserve">Кирсанов Алексей </v>
          </cell>
          <cell r="E86">
            <v>38775</v>
          </cell>
          <cell r="F86" t="str">
            <v>КМС</v>
          </cell>
          <cell r="G86" t="str">
            <v>СПб-Сестр.</v>
          </cell>
        </row>
        <row r="87">
          <cell r="B87">
            <v>101</v>
          </cell>
          <cell r="C87">
            <v>10092183326</v>
          </cell>
          <cell r="D87" t="str">
            <v>Керницкий Максим</v>
          </cell>
          <cell r="E87">
            <v>38983</v>
          </cell>
          <cell r="F87" t="str">
            <v>КМС</v>
          </cell>
          <cell r="G87" t="str">
            <v>СПб-Сестр.</v>
          </cell>
        </row>
        <row r="88">
          <cell r="B88">
            <v>102</v>
          </cell>
          <cell r="C88">
            <v>10090566392</v>
          </cell>
          <cell r="D88" t="str">
            <v>Жогло Ефим</v>
          </cell>
          <cell r="E88">
            <v>38750</v>
          </cell>
          <cell r="F88" t="str">
            <v>КМС</v>
          </cell>
          <cell r="G88" t="str">
            <v>СПб-Сестр.</v>
          </cell>
        </row>
        <row r="89">
          <cell r="B89">
            <v>103</v>
          </cell>
          <cell r="C89">
            <v>10091550301</v>
          </cell>
          <cell r="D89" t="str">
            <v>Никонов Александр</v>
          </cell>
          <cell r="E89">
            <v>38875</v>
          </cell>
          <cell r="F89" t="str">
            <v>КМС</v>
          </cell>
          <cell r="G89" t="str">
            <v>СПб-Сестр.</v>
          </cell>
        </row>
        <row r="90">
          <cell r="B90">
            <v>104</v>
          </cell>
          <cell r="C90">
            <v>10095277121</v>
          </cell>
          <cell r="D90" t="str">
            <v>Попов Максим</v>
          </cell>
          <cell r="E90">
            <v>38766</v>
          </cell>
          <cell r="F90" t="str">
            <v>КМС</v>
          </cell>
          <cell r="G90" t="str">
            <v>СПб-Сестр.</v>
          </cell>
        </row>
        <row r="91">
          <cell r="B91">
            <v>105</v>
          </cell>
          <cell r="C91">
            <v>10109160649</v>
          </cell>
          <cell r="D91" t="str">
            <v>Созинов Владислав</v>
          </cell>
          <cell r="E91">
            <v>38970</v>
          </cell>
          <cell r="F91" t="str">
            <v>КМС</v>
          </cell>
          <cell r="G91" t="str">
            <v>СПб-Сестр.</v>
          </cell>
        </row>
        <row r="92">
          <cell r="B92">
            <v>106</v>
          </cell>
          <cell r="C92">
            <v>10116165463</v>
          </cell>
          <cell r="D92" t="str">
            <v>Грамарчук Трофим</v>
          </cell>
          <cell r="E92">
            <v>39120</v>
          </cell>
          <cell r="F92" t="str">
            <v>КМС</v>
          </cell>
          <cell r="G92" t="str">
            <v>СПб-Сестр.</v>
          </cell>
        </row>
        <row r="93">
          <cell r="B93">
            <v>107</v>
          </cell>
          <cell r="C93">
            <v>10106037350</v>
          </cell>
          <cell r="D93" t="str">
            <v>Хворостов Богдан</v>
          </cell>
          <cell r="E93">
            <v>39137</v>
          </cell>
          <cell r="F93" t="str">
            <v>КМС</v>
          </cell>
          <cell r="G93" t="str">
            <v>СПб-Сестр.</v>
          </cell>
        </row>
        <row r="94">
          <cell r="B94">
            <v>108</v>
          </cell>
          <cell r="C94">
            <v>10105978645</v>
          </cell>
          <cell r="D94" t="str">
            <v>Гончаров Александр</v>
          </cell>
          <cell r="E94">
            <v>39215</v>
          </cell>
          <cell r="F94" t="str">
            <v>КМС</v>
          </cell>
          <cell r="G94" t="str">
            <v>СПб-Сестр.</v>
          </cell>
        </row>
        <row r="95">
          <cell r="B95">
            <v>155</v>
          </cell>
          <cell r="C95">
            <v>10125033081</v>
          </cell>
          <cell r="D95" t="str">
            <v>Продченко Павел</v>
          </cell>
          <cell r="E95">
            <v>39126</v>
          </cell>
          <cell r="F95" t="str">
            <v>КМС</v>
          </cell>
          <cell r="G95" t="str">
            <v>СПб-Сестр.</v>
          </cell>
        </row>
        <row r="96">
          <cell r="B96">
            <v>156</v>
          </cell>
          <cell r="C96">
            <v>10105798688</v>
          </cell>
          <cell r="D96" t="str">
            <v>Рябов Александр</v>
          </cell>
          <cell r="E96">
            <v>39205</v>
          </cell>
          <cell r="F96" t="str">
            <v>КМС</v>
          </cell>
          <cell r="G96" t="str">
            <v>СПб-Сестр.</v>
          </cell>
        </row>
        <row r="97">
          <cell r="B97">
            <v>157</v>
          </cell>
          <cell r="C97">
            <v>10114922954</v>
          </cell>
          <cell r="D97" t="str">
            <v>Колоколов Максим</v>
          </cell>
          <cell r="E97">
            <v>39203</v>
          </cell>
          <cell r="F97" t="str">
            <v>КМС</v>
          </cell>
          <cell r="G97" t="str">
            <v>СПб-Сестр.</v>
          </cell>
        </row>
        <row r="98">
          <cell r="B98">
            <v>158</v>
          </cell>
          <cell r="C98">
            <v>10117968350</v>
          </cell>
          <cell r="D98" t="str">
            <v>Курьянов Никита</v>
          </cell>
          <cell r="E98">
            <v>39728</v>
          </cell>
          <cell r="F98" t="str">
            <v>1 СР</v>
          </cell>
          <cell r="G98" t="str">
            <v>СПб-Сестр.</v>
          </cell>
        </row>
        <row r="99">
          <cell r="B99">
            <v>159</v>
          </cell>
          <cell r="C99">
            <v>10141475288</v>
          </cell>
          <cell r="D99" t="str">
            <v>Григорьев Артемий</v>
          </cell>
          <cell r="E99">
            <v>39482</v>
          </cell>
          <cell r="F99" t="str">
            <v>1 СР</v>
          </cell>
          <cell r="G99" t="str">
            <v>СПб-Сестр.</v>
          </cell>
        </row>
        <row r="100">
          <cell r="C100" t="str">
            <v xml:space="preserve">Представитель: Кондрашков С.А. 10002858753 </v>
          </cell>
        </row>
        <row r="102">
          <cell r="C102" t="str">
            <v>Москва</v>
          </cell>
        </row>
        <row r="103">
          <cell r="B103">
            <v>117</v>
          </cell>
          <cell r="C103">
            <v>10091170179</v>
          </cell>
          <cell r="D103" t="str">
            <v>Малькова Татьяна</v>
          </cell>
          <cell r="E103">
            <v>38712</v>
          </cell>
          <cell r="F103" t="str">
            <v>МС</v>
          </cell>
          <cell r="G103" t="str">
            <v>Москва</v>
          </cell>
        </row>
        <row r="104">
          <cell r="C104" t="str">
            <v>Представитель: Гришкин О.П. 10001647364</v>
          </cell>
        </row>
        <row r="106">
          <cell r="B106">
            <v>93</v>
          </cell>
          <cell r="C106">
            <v>10111058920</v>
          </cell>
          <cell r="D106" t="str">
            <v>Желонкина Софья</v>
          </cell>
          <cell r="E106">
            <v>38947</v>
          </cell>
          <cell r="F106" t="str">
            <v>КМС</v>
          </cell>
          <cell r="G106" t="str">
            <v>СПб-Сестр.</v>
          </cell>
        </row>
        <row r="107">
          <cell r="B107">
            <v>94</v>
          </cell>
          <cell r="C107">
            <v>10105526785</v>
          </cell>
          <cell r="D107" t="str">
            <v>Касимова Виолетта</v>
          </cell>
          <cell r="E107">
            <v>39379</v>
          </cell>
          <cell r="F107" t="str">
            <v>КМС</v>
          </cell>
          <cell r="G107" t="str">
            <v>СПб-Сестр.</v>
          </cell>
        </row>
        <row r="108">
          <cell r="B108">
            <v>95</v>
          </cell>
          <cell r="C108">
            <v>10123783704</v>
          </cell>
          <cell r="D108" t="str">
            <v>Таджиева Алина</v>
          </cell>
          <cell r="E108">
            <v>39323</v>
          </cell>
          <cell r="F108" t="str">
            <v>КМС</v>
          </cell>
          <cell r="G108" t="str">
            <v>СПб-Сестр.</v>
          </cell>
        </row>
        <row r="109">
          <cell r="B109">
            <v>96</v>
          </cell>
          <cell r="C109">
            <v>10111016480</v>
          </cell>
          <cell r="D109" t="str">
            <v>Журавлева Екатерина</v>
          </cell>
          <cell r="E109">
            <v>38870</v>
          </cell>
          <cell r="F109" t="str">
            <v>КМС</v>
          </cell>
          <cell r="G109" t="str">
            <v>СПб-Сестр.</v>
          </cell>
        </row>
        <row r="110">
          <cell r="B110">
            <v>97</v>
          </cell>
          <cell r="C110">
            <v>10116088368</v>
          </cell>
          <cell r="D110" t="str">
            <v>Гладченко Татьяна</v>
          </cell>
          <cell r="E110">
            <v>39045</v>
          </cell>
          <cell r="F110" t="str">
            <v>КМС</v>
          </cell>
          <cell r="G110" t="str">
            <v>СПб-Сестр.</v>
          </cell>
        </row>
        <row r="111">
          <cell r="B111">
            <v>98</v>
          </cell>
          <cell r="C111">
            <v>10117352200</v>
          </cell>
          <cell r="D111" t="str">
            <v>Осипова Виктория</v>
          </cell>
          <cell r="E111">
            <v>39275</v>
          </cell>
          <cell r="F111" t="str">
            <v>КМС</v>
          </cell>
          <cell r="G111" t="str">
            <v>СПб-Сестр.</v>
          </cell>
        </row>
        <row r="112">
          <cell r="B112">
            <v>99</v>
          </cell>
          <cell r="C112">
            <v>10111079330</v>
          </cell>
          <cell r="D112" t="str">
            <v>Давыдовская Ольга</v>
          </cell>
          <cell r="E112">
            <v>38887</v>
          </cell>
          <cell r="F112" t="str">
            <v>КМС</v>
          </cell>
          <cell r="G112" t="str">
            <v>СПб-Сестр.</v>
          </cell>
        </row>
        <row r="113">
          <cell r="B113">
            <v>149</v>
          </cell>
          <cell r="C113">
            <v>10113638683</v>
          </cell>
          <cell r="D113" t="str">
            <v>Мальцева Любовь</v>
          </cell>
          <cell r="E113">
            <v>39489</v>
          </cell>
          <cell r="F113" t="str">
            <v>1 СР</v>
          </cell>
          <cell r="G113" t="str">
            <v>СПб-Сестр.</v>
          </cell>
        </row>
        <row r="114">
          <cell r="B114">
            <v>150</v>
          </cell>
          <cell r="C114">
            <v>10137450192</v>
          </cell>
          <cell r="D114" t="str">
            <v>Галкина Кристина</v>
          </cell>
          <cell r="E114">
            <v>39453</v>
          </cell>
          <cell r="F114" t="str">
            <v>1 СР</v>
          </cell>
          <cell r="G114" t="str">
            <v>СПб-Сестр.</v>
          </cell>
        </row>
        <row r="115">
          <cell r="B115">
            <v>151</v>
          </cell>
          <cell r="C115">
            <v>10113497256</v>
          </cell>
          <cell r="D115" t="str">
            <v>Казанкова Дарья</v>
          </cell>
          <cell r="E115">
            <v>39737</v>
          </cell>
          <cell r="F115" t="str">
            <v>1 СР</v>
          </cell>
          <cell r="G115" t="str">
            <v>СПб-Сестр.</v>
          </cell>
        </row>
        <row r="116">
          <cell r="B116">
            <v>152</v>
          </cell>
          <cell r="C116">
            <v>10137550125</v>
          </cell>
          <cell r="D116" t="str">
            <v>Шипилова Дарья</v>
          </cell>
          <cell r="E116">
            <v>39501</v>
          </cell>
          <cell r="F116" t="str">
            <v>1 СР</v>
          </cell>
          <cell r="G116" t="str">
            <v>СПб-Сестр.</v>
          </cell>
        </row>
        <row r="117">
          <cell r="B117">
            <v>153</v>
          </cell>
          <cell r="C117">
            <v>10129964624</v>
          </cell>
          <cell r="D117" t="str">
            <v>Минашкина Тамила</v>
          </cell>
          <cell r="E117">
            <v>39591</v>
          </cell>
          <cell r="F117" t="str">
            <v>1 СР</v>
          </cell>
          <cell r="G117" t="str">
            <v>СПб-Сестр.</v>
          </cell>
        </row>
        <row r="118">
          <cell r="B118">
            <v>154</v>
          </cell>
          <cell r="C118">
            <v>10128500732</v>
          </cell>
          <cell r="D118" t="str">
            <v>Белорукова Анастасия</v>
          </cell>
          <cell r="E118">
            <v>39848</v>
          </cell>
          <cell r="F118" t="str">
            <v>2 СР</v>
          </cell>
          <cell r="G118" t="str">
            <v>СПб-Сестр.</v>
          </cell>
        </row>
        <row r="119">
          <cell r="B119">
            <v>100</v>
          </cell>
          <cell r="C119">
            <v>10110342433</v>
          </cell>
          <cell r="D119" t="str">
            <v xml:space="preserve">Кирсанов Алексей </v>
          </cell>
          <cell r="E119">
            <v>38775</v>
          </cell>
          <cell r="F119" t="str">
            <v>КМС</v>
          </cell>
          <cell r="G119" t="str">
            <v>СПб-Сестр.</v>
          </cell>
        </row>
        <row r="120">
          <cell r="B120">
            <v>101</v>
          </cell>
          <cell r="C120">
            <v>10092183326</v>
          </cell>
          <cell r="D120" t="str">
            <v>Керницкий Максим</v>
          </cell>
          <cell r="E120">
            <v>38983</v>
          </cell>
          <cell r="F120" t="str">
            <v>КМС</v>
          </cell>
          <cell r="G120" t="str">
            <v>СПб-Сестр.</v>
          </cell>
        </row>
        <row r="121">
          <cell r="B121">
            <v>102</v>
          </cell>
          <cell r="C121">
            <v>10090566392</v>
          </cell>
          <cell r="D121" t="str">
            <v>Жогло Ефим</v>
          </cell>
          <cell r="E121">
            <v>38750</v>
          </cell>
          <cell r="F121" t="str">
            <v>КМС</v>
          </cell>
          <cell r="G121" t="str">
            <v>СПб-Сестр.</v>
          </cell>
        </row>
        <row r="122">
          <cell r="B122">
            <v>103</v>
          </cell>
          <cell r="C122">
            <v>10091550301</v>
          </cell>
          <cell r="D122" t="str">
            <v>Никонов Александр</v>
          </cell>
          <cell r="E122">
            <v>38875</v>
          </cell>
          <cell r="F122" t="str">
            <v>КМС</v>
          </cell>
          <cell r="G122" t="str">
            <v>СПб-Сестр.</v>
          </cell>
        </row>
        <row r="123">
          <cell r="B123">
            <v>104</v>
          </cell>
          <cell r="C123">
            <v>10095277121</v>
          </cell>
          <cell r="D123" t="str">
            <v>Попов Максим</v>
          </cell>
          <cell r="E123">
            <v>38766</v>
          </cell>
          <cell r="F123" t="str">
            <v>КМС</v>
          </cell>
          <cell r="G123" t="str">
            <v>СПб-Сестр.</v>
          </cell>
        </row>
        <row r="124">
          <cell r="B124">
            <v>105</v>
          </cell>
          <cell r="C124">
            <v>10109160649</v>
          </cell>
          <cell r="D124" t="str">
            <v>Созинов Владислав</v>
          </cell>
          <cell r="E124">
            <v>38970</v>
          </cell>
          <cell r="F124" t="str">
            <v>КМС</v>
          </cell>
          <cell r="G124" t="str">
            <v>СПб-Сестр.</v>
          </cell>
        </row>
        <row r="125">
          <cell r="B125">
            <v>106</v>
          </cell>
          <cell r="C125">
            <v>10116165463</v>
          </cell>
          <cell r="D125" t="str">
            <v>Грамарчук Трофим</v>
          </cell>
          <cell r="E125">
            <v>39120</v>
          </cell>
          <cell r="F125" t="str">
            <v>КМС</v>
          </cell>
          <cell r="G125" t="str">
            <v>СПб-Сестр.</v>
          </cell>
        </row>
        <row r="126">
          <cell r="B126">
            <v>107</v>
          </cell>
          <cell r="C126">
            <v>10106037350</v>
          </cell>
          <cell r="D126" t="str">
            <v>Хворостов Богдан</v>
          </cell>
          <cell r="E126">
            <v>39137</v>
          </cell>
          <cell r="F126" t="str">
            <v>КМС</v>
          </cell>
          <cell r="G126" t="str">
            <v>СПб-Сестр.</v>
          </cell>
        </row>
        <row r="127">
          <cell r="B127">
            <v>108</v>
          </cell>
          <cell r="C127">
            <v>10105978645</v>
          </cell>
          <cell r="D127" t="str">
            <v>Гончаров Александр</v>
          </cell>
          <cell r="E127">
            <v>39215</v>
          </cell>
          <cell r="F127" t="str">
            <v>КМС</v>
          </cell>
          <cell r="G127" t="str">
            <v>СПб-Сестр.</v>
          </cell>
        </row>
        <row r="128">
          <cell r="B128">
            <v>155</v>
          </cell>
          <cell r="C128">
            <v>10125033081</v>
          </cell>
          <cell r="D128" t="str">
            <v>Продченко Павел</v>
          </cell>
          <cell r="E128">
            <v>39126</v>
          </cell>
          <cell r="F128" t="str">
            <v>КМС</v>
          </cell>
          <cell r="G128" t="str">
            <v>СПб-Сестр.</v>
          </cell>
        </row>
        <row r="129">
          <cell r="B129">
            <v>156</v>
          </cell>
          <cell r="C129">
            <v>10105798688</v>
          </cell>
          <cell r="D129" t="str">
            <v>Рябов Александр</v>
          </cell>
          <cell r="E129">
            <v>39205</v>
          </cell>
          <cell r="F129" t="str">
            <v>КМС</v>
          </cell>
          <cell r="G129" t="str">
            <v>СПб-Сестр.</v>
          </cell>
        </row>
        <row r="130">
          <cell r="B130">
            <v>157</v>
          </cell>
          <cell r="C130">
            <v>10114922954</v>
          </cell>
          <cell r="D130" t="str">
            <v>Колоколов Максим</v>
          </cell>
          <cell r="E130">
            <v>39203</v>
          </cell>
          <cell r="F130" t="str">
            <v>КМС</v>
          </cell>
          <cell r="G130" t="str">
            <v>СПб-Сестр.</v>
          </cell>
        </row>
        <row r="131">
          <cell r="B131">
            <v>158</v>
          </cell>
          <cell r="C131">
            <v>10117968350</v>
          </cell>
          <cell r="D131" t="str">
            <v>Курьянов Никита</v>
          </cell>
          <cell r="E131">
            <v>39728</v>
          </cell>
          <cell r="F131" t="str">
            <v>1 СР</v>
          </cell>
          <cell r="G131" t="str">
            <v>СПб-Сестр.</v>
          </cell>
        </row>
        <row r="132">
          <cell r="B132">
            <v>159</v>
          </cell>
          <cell r="C132">
            <v>10141475288</v>
          </cell>
          <cell r="D132" t="str">
            <v>Григорьев Артемий</v>
          </cell>
          <cell r="E132">
            <v>39482</v>
          </cell>
          <cell r="F132" t="str">
            <v>1 СР</v>
          </cell>
          <cell r="G132" t="str">
            <v>СПб-Сестр.</v>
          </cell>
        </row>
        <row r="133">
          <cell r="C133" t="str">
            <v xml:space="preserve">Представитель: Кондрашков С.А. 10002858753 </v>
          </cell>
        </row>
        <row r="135">
          <cell r="B135">
            <v>89</v>
          </cell>
          <cell r="C135">
            <v>10101387010</v>
          </cell>
          <cell r="D135" t="str">
            <v>Сагдиева Асия</v>
          </cell>
          <cell r="E135">
            <v>38387</v>
          </cell>
          <cell r="F135" t="str">
            <v>МС</v>
          </cell>
          <cell r="G135" t="str">
            <v>Иркутская область</v>
          </cell>
        </row>
        <row r="136">
          <cell r="B136">
            <v>90</v>
          </cell>
          <cell r="C136">
            <v>10117776774</v>
          </cell>
          <cell r="D136" t="str">
            <v>Алексеенко Сабрина</v>
          </cell>
          <cell r="E136">
            <v>39255</v>
          </cell>
          <cell r="F136" t="str">
            <v>КМС</v>
          </cell>
          <cell r="G136" t="str">
            <v>Иркутская область</v>
          </cell>
        </row>
        <row r="137">
          <cell r="B137">
            <v>91</v>
          </cell>
          <cell r="C137">
            <v>10109564413</v>
          </cell>
          <cell r="D137" t="str">
            <v>Радуненко Анна</v>
          </cell>
          <cell r="E137">
            <v>39437</v>
          </cell>
          <cell r="F137" t="str">
            <v>КМС</v>
          </cell>
          <cell r="G137" t="str">
            <v>Иркутская область</v>
          </cell>
        </row>
        <row r="138">
          <cell r="B138">
            <v>92</v>
          </cell>
          <cell r="C138">
            <v>10119123155</v>
          </cell>
          <cell r="D138" t="str">
            <v>Шишкина Виктория</v>
          </cell>
          <cell r="E138">
            <v>39607</v>
          </cell>
          <cell r="F138" t="str">
            <v>КМС</v>
          </cell>
          <cell r="G138" t="str">
            <v>Иркутская область</v>
          </cell>
        </row>
        <row r="140">
          <cell r="B140">
            <v>81</v>
          </cell>
          <cell r="C140">
            <v>10142115084</v>
          </cell>
          <cell r="D140" t="str">
            <v>Флоринская Яна</v>
          </cell>
          <cell r="E140">
            <v>31040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84</v>
          </cell>
          <cell r="C141">
            <v>10136682074</v>
          </cell>
          <cell r="D141" t="str">
            <v>Родионова Александра</v>
          </cell>
          <cell r="E141">
            <v>32030</v>
          </cell>
          <cell r="F141" t="str">
            <v>КМС</v>
          </cell>
          <cell r="G141" t="str">
            <v>Тульская область</v>
          </cell>
        </row>
        <row r="144">
          <cell r="C144" t="str">
            <v>Ленинградская область</v>
          </cell>
        </row>
        <row r="145">
          <cell r="B145">
            <v>71</v>
          </cell>
          <cell r="C145">
            <v>10116100900</v>
          </cell>
          <cell r="D145" t="str">
            <v>Степанов Тарас</v>
          </cell>
          <cell r="E145">
            <v>39611</v>
          </cell>
          <cell r="F145" t="str">
            <v>КМС</v>
          </cell>
          <cell r="G145" t="str">
            <v>ЛенОбл</v>
          </cell>
        </row>
        <row r="146">
          <cell r="B146">
            <v>72</v>
          </cell>
          <cell r="C146">
            <v>10123564341</v>
          </cell>
          <cell r="D146" t="str">
            <v>Кезерев Николай</v>
          </cell>
          <cell r="E146">
            <v>39672</v>
          </cell>
          <cell r="F146" t="str">
            <v>КМС</v>
          </cell>
          <cell r="G146" t="str">
            <v>ЛенОбл</v>
          </cell>
        </row>
        <row r="147">
          <cell r="B147">
            <v>73</v>
          </cell>
          <cell r="C147">
            <v>10116030370</v>
          </cell>
          <cell r="D147" t="str">
            <v>Ломов Кирилл</v>
          </cell>
          <cell r="E147">
            <v>39894</v>
          </cell>
          <cell r="F147" t="str">
            <v>КМС</v>
          </cell>
          <cell r="G147" t="str">
            <v>ЛенОбл</v>
          </cell>
        </row>
        <row r="148">
          <cell r="B148">
            <v>74</v>
          </cell>
          <cell r="C148">
            <v>10133605154</v>
          </cell>
          <cell r="D148" t="str">
            <v>Минаев Иван</v>
          </cell>
          <cell r="E148">
            <v>39892</v>
          </cell>
          <cell r="F148" t="str">
            <v>2 СР</v>
          </cell>
          <cell r="G148" t="str">
            <v>ЛенОбл</v>
          </cell>
        </row>
        <row r="150">
          <cell r="B150">
            <v>79</v>
          </cell>
          <cell r="C150">
            <v>10034991217</v>
          </cell>
          <cell r="D150" t="str">
            <v>Андреева Ксения</v>
          </cell>
          <cell r="E150">
            <v>36732</v>
          </cell>
          <cell r="F150" t="str">
            <v>МС</v>
          </cell>
          <cell r="G150" t="str">
            <v>Тульская область</v>
          </cell>
        </row>
        <row r="157">
          <cell r="B157">
            <v>127</v>
          </cell>
          <cell r="C157">
            <v>10090053164</v>
          </cell>
          <cell r="D157" t="str">
            <v>Клименко Эвелина</v>
          </cell>
          <cell r="E157">
            <v>39217</v>
          </cell>
          <cell r="F157" t="str">
            <v>КМС</v>
          </cell>
          <cell r="G157" t="str">
            <v>СПб</v>
          </cell>
        </row>
        <row r="158">
          <cell r="B158">
            <v>128</v>
          </cell>
          <cell r="C158">
            <v>10055304633</v>
          </cell>
          <cell r="D158" t="str">
            <v>Иевлев Константин</v>
          </cell>
          <cell r="E158">
            <v>37870</v>
          </cell>
          <cell r="F158" t="str">
            <v>КМС</v>
          </cell>
          <cell r="G158" t="str">
            <v>СПб</v>
          </cell>
        </row>
        <row r="159">
          <cell r="B159">
            <v>130</v>
          </cell>
          <cell r="C159">
            <v>10103577792</v>
          </cell>
          <cell r="D159" t="str">
            <v>Алексеев Лаврентий</v>
          </cell>
          <cell r="E159">
            <v>37602</v>
          </cell>
          <cell r="F159" t="str">
            <v>МС</v>
          </cell>
          <cell r="G159" t="str">
            <v>СПб</v>
          </cell>
        </row>
        <row r="160">
          <cell r="B160">
            <v>131</v>
          </cell>
          <cell r="C160">
            <v>10063781322</v>
          </cell>
          <cell r="D160" t="str">
            <v>Шекелашвили Давид</v>
          </cell>
          <cell r="E160">
            <v>37834</v>
          </cell>
          <cell r="F160" t="str">
            <v>МС</v>
          </cell>
          <cell r="G160" t="str">
            <v>СПб</v>
          </cell>
        </row>
        <row r="161">
          <cell r="B161">
            <v>132</v>
          </cell>
          <cell r="C161">
            <v>10101686292</v>
          </cell>
          <cell r="D161" t="str">
            <v>Леоничева Елизавета</v>
          </cell>
          <cell r="E161">
            <v>38378</v>
          </cell>
          <cell r="F161" t="str">
            <v>МС</v>
          </cell>
          <cell r="G161" t="str">
            <v>СПб</v>
          </cell>
        </row>
        <row r="162">
          <cell r="B162">
            <v>133</v>
          </cell>
          <cell r="C162">
            <v>10115496163</v>
          </cell>
          <cell r="D162" t="str">
            <v xml:space="preserve">Ефимова Виктория </v>
          </cell>
          <cell r="E162">
            <v>38895</v>
          </cell>
          <cell r="F162" t="str">
            <v>МС</v>
          </cell>
          <cell r="G162" t="str">
            <v>СПб</v>
          </cell>
        </row>
        <row r="163">
          <cell r="B163">
            <v>134</v>
          </cell>
          <cell r="C163">
            <v>10128589850</v>
          </cell>
          <cell r="D163" t="str">
            <v>Беляева Анна</v>
          </cell>
          <cell r="E163">
            <v>38965</v>
          </cell>
          <cell r="F163" t="str">
            <v>КМС</v>
          </cell>
          <cell r="G163" t="str">
            <v>СПб</v>
          </cell>
        </row>
        <row r="164">
          <cell r="B164">
            <v>135</v>
          </cell>
          <cell r="C164">
            <v>10091971239</v>
          </cell>
          <cell r="D164" t="str">
            <v>Гуца Дарья</v>
          </cell>
          <cell r="E164">
            <v>38975</v>
          </cell>
          <cell r="F164" t="str">
            <v>КМС</v>
          </cell>
          <cell r="G164" t="str">
            <v>СПб</v>
          </cell>
        </row>
        <row r="165">
          <cell r="B165">
            <v>137</v>
          </cell>
          <cell r="C165">
            <v>10090420653</v>
          </cell>
          <cell r="D165" t="str">
            <v>Иминова Камила</v>
          </cell>
          <cell r="E165">
            <v>38763</v>
          </cell>
          <cell r="F165" t="str">
            <v>КМС</v>
          </cell>
          <cell r="G165" t="str">
            <v>СПб</v>
          </cell>
        </row>
        <row r="166">
          <cell r="B166">
            <v>138</v>
          </cell>
          <cell r="C166">
            <v>10137422207</v>
          </cell>
          <cell r="D166" t="str">
            <v>Беляева Мария</v>
          </cell>
          <cell r="E166">
            <v>39866</v>
          </cell>
          <cell r="F166" t="str">
            <v>КМС</v>
          </cell>
          <cell r="G166" t="str">
            <v>СПб</v>
          </cell>
        </row>
        <row r="167">
          <cell r="B167">
            <v>139</v>
          </cell>
          <cell r="C167">
            <v>10111626065</v>
          </cell>
          <cell r="D167" t="str">
            <v>Павловский Дмитрий</v>
          </cell>
          <cell r="E167">
            <v>39347</v>
          </cell>
          <cell r="F167" t="str">
            <v>КМС</v>
          </cell>
          <cell r="G167" t="str">
            <v>СПб</v>
          </cell>
        </row>
        <row r="168">
          <cell r="B168">
            <v>141</v>
          </cell>
          <cell r="C168">
            <v>10143149146</v>
          </cell>
          <cell r="D168" t="str">
            <v>Сибаева Снежана</v>
          </cell>
          <cell r="E168">
            <v>39402</v>
          </cell>
          <cell r="F168" t="str">
            <v>3 СР</v>
          </cell>
          <cell r="G168" t="str">
            <v>СПб</v>
          </cell>
        </row>
        <row r="169">
          <cell r="B169">
            <v>142</v>
          </cell>
          <cell r="C169">
            <v>10142216936</v>
          </cell>
          <cell r="D169" t="str">
            <v>Мокеев Захар</v>
          </cell>
          <cell r="E169">
            <v>39466</v>
          </cell>
          <cell r="F169" t="str">
            <v>1 СР</v>
          </cell>
          <cell r="G169" t="str">
            <v>СПб</v>
          </cell>
        </row>
        <row r="170">
          <cell r="B170">
            <v>143</v>
          </cell>
          <cell r="C170">
            <v>10080748238</v>
          </cell>
          <cell r="D170" t="str">
            <v>Чертихина Юлия</v>
          </cell>
          <cell r="E170">
            <v>39121</v>
          </cell>
          <cell r="F170" t="str">
            <v>МС</v>
          </cell>
          <cell r="G170" t="str">
            <v>СПб</v>
          </cell>
        </row>
        <row r="171">
          <cell r="B171">
            <v>144</v>
          </cell>
          <cell r="C171">
            <v>10142293627</v>
          </cell>
          <cell r="D171" t="str">
            <v>Леонтьев Кирилл</v>
          </cell>
          <cell r="E171">
            <v>40332</v>
          </cell>
          <cell r="F171" t="str">
            <v>3 СР</v>
          </cell>
          <cell r="G171" t="str">
            <v>СПб</v>
          </cell>
        </row>
        <row r="172">
          <cell r="B172">
            <v>145</v>
          </cell>
          <cell r="C172">
            <v>10148381183</v>
          </cell>
          <cell r="D172" t="str">
            <v>Шевцов Максим</v>
          </cell>
          <cell r="E172">
            <v>40438</v>
          </cell>
          <cell r="F172" t="str">
            <v>3 СР</v>
          </cell>
          <cell r="G172" t="str">
            <v>СПб</v>
          </cell>
        </row>
        <row r="173">
          <cell r="B173">
            <v>146</v>
          </cell>
          <cell r="C173">
            <v>10113217370</v>
          </cell>
          <cell r="D173" t="str">
            <v>Надршин Тимур</v>
          </cell>
          <cell r="E173">
            <v>39816</v>
          </cell>
          <cell r="F173" t="str">
            <v>2 СР</v>
          </cell>
          <cell r="G173" t="str">
            <v>СПб</v>
          </cell>
        </row>
        <row r="174">
          <cell r="B174">
            <v>147</v>
          </cell>
          <cell r="C174">
            <v>10144646380</v>
          </cell>
          <cell r="D174" t="str">
            <v>Авдеева Мария</v>
          </cell>
          <cell r="E174">
            <v>40348</v>
          </cell>
          <cell r="F174" t="str">
            <v>2 СР</v>
          </cell>
          <cell r="G174" t="str">
            <v>СПб</v>
          </cell>
        </row>
        <row r="175">
          <cell r="C175" t="str">
            <v>Представитель: Ткачев А.В.</v>
          </cell>
        </row>
        <row r="177">
          <cell r="B177">
            <v>126</v>
          </cell>
          <cell r="C177">
            <v>10127315514</v>
          </cell>
          <cell r="D177" t="str">
            <v>Шекелашвили Александр</v>
          </cell>
          <cell r="E177">
            <v>39949</v>
          </cell>
          <cell r="F177" t="str">
            <v>1 СР</v>
          </cell>
          <cell r="G177" t="str">
            <v>СПб</v>
          </cell>
        </row>
        <row r="178">
          <cell r="B178">
            <v>161</v>
          </cell>
          <cell r="C178">
            <v>10119496506</v>
          </cell>
          <cell r="D178" t="str">
            <v>Колоницкая Виктория</v>
          </cell>
          <cell r="E178">
            <v>39295</v>
          </cell>
          <cell r="F178" t="str">
            <v>1 СР</v>
          </cell>
          <cell r="G178" t="str">
            <v>СПб</v>
          </cell>
        </row>
        <row r="179">
          <cell r="B179">
            <v>162</v>
          </cell>
          <cell r="C179">
            <v>10091139564</v>
          </cell>
          <cell r="D179" t="str">
            <v>Козлова Карина</v>
          </cell>
          <cell r="E179">
            <v>38787</v>
          </cell>
          <cell r="F179" t="str">
            <v>1 СР</v>
          </cell>
          <cell r="G179" t="str">
            <v>СПб</v>
          </cell>
        </row>
        <row r="180">
          <cell r="B180">
            <v>163</v>
          </cell>
          <cell r="C180">
            <v>10133902723</v>
          </cell>
          <cell r="D180" t="str">
            <v>Пушкарев Даниил</v>
          </cell>
          <cell r="E180">
            <v>39552</v>
          </cell>
          <cell r="F180" t="str">
            <v>1 СР</v>
          </cell>
          <cell r="G180" t="str">
            <v>СПб</v>
          </cell>
        </row>
        <row r="181">
          <cell r="B181">
            <v>164</v>
          </cell>
          <cell r="C181">
            <v>10116167079</v>
          </cell>
          <cell r="D181" t="str">
            <v>Коробов Степан</v>
          </cell>
          <cell r="E181">
            <v>39196</v>
          </cell>
          <cell r="F181" t="str">
            <v>1 СР</v>
          </cell>
          <cell r="G181" t="str">
            <v>СПб</v>
          </cell>
        </row>
        <row r="182">
          <cell r="B182">
            <v>165</v>
          </cell>
          <cell r="C182">
            <v>10116910545</v>
          </cell>
          <cell r="D182" t="str">
            <v>Барыбин Данила</v>
          </cell>
          <cell r="E182">
            <v>39549</v>
          </cell>
          <cell r="F182" t="str">
            <v>1 СР</v>
          </cell>
          <cell r="G182" t="str">
            <v>СПб</v>
          </cell>
        </row>
        <row r="183">
          <cell r="B183">
            <v>166</v>
          </cell>
          <cell r="C183">
            <v>10132012435</v>
          </cell>
          <cell r="D183" t="str">
            <v>Лосева Анфиса</v>
          </cell>
          <cell r="E183">
            <v>39524</v>
          </cell>
          <cell r="F183" t="str">
            <v>1 СР</v>
          </cell>
          <cell r="G183" t="str">
            <v>СПб</v>
          </cell>
        </row>
        <row r="184">
          <cell r="B184">
            <v>167</v>
          </cell>
          <cell r="C184">
            <v>10144647390</v>
          </cell>
          <cell r="D184" t="str">
            <v>Рулева Анастасия</v>
          </cell>
          <cell r="E184">
            <v>39954</v>
          </cell>
          <cell r="F184" t="str">
            <v>1 СР</v>
          </cell>
          <cell r="G184" t="str">
            <v>СПб</v>
          </cell>
        </row>
        <row r="185">
          <cell r="B185">
            <v>168</v>
          </cell>
          <cell r="C185">
            <v>10144665578</v>
          </cell>
          <cell r="D185" t="str">
            <v>Терехина Василиса</v>
          </cell>
          <cell r="E185">
            <v>39863</v>
          </cell>
          <cell r="F185" t="str">
            <v>1 СР</v>
          </cell>
          <cell r="G185" t="str">
            <v>СПб</v>
          </cell>
        </row>
        <row r="186">
          <cell r="B186">
            <v>169</v>
          </cell>
          <cell r="C186">
            <v>10006462305</v>
          </cell>
          <cell r="D186" t="str">
            <v>Гниденко Екатерина</v>
          </cell>
          <cell r="E186">
            <v>33949</v>
          </cell>
          <cell r="F186" t="str">
            <v>МСМК</v>
          </cell>
          <cell r="G186" t="str">
            <v>СПб</v>
          </cell>
        </row>
        <row r="187">
          <cell r="B187">
            <v>170</v>
          </cell>
          <cell r="C187">
            <v>10009045636</v>
          </cell>
          <cell r="D187" t="str">
            <v>Антонова Наталия</v>
          </cell>
          <cell r="E187">
            <v>34844</v>
          </cell>
          <cell r="F187" t="str">
            <v>ЗМС</v>
          </cell>
          <cell r="G187" t="str">
            <v>СПб</v>
          </cell>
        </row>
        <row r="188">
          <cell r="B188">
            <v>192</v>
          </cell>
          <cell r="C188">
            <v>10131547744</v>
          </cell>
          <cell r="D188" t="str">
            <v>Суханова Белла</v>
          </cell>
          <cell r="E188">
            <v>40041</v>
          </cell>
          <cell r="F188" t="str">
            <v>2 СР</v>
          </cell>
          <cell r="G188" t="str">
            <v>СПб</v>
          </cell>
        </row>
        <row r="189">
          <cell r="B189">
            <v>193</v>
          </cell>
          <cell r="C189">
            <v>10148237404</v>
          </cell>
          <cell r="D189" t="str">
            <v>Гугнинская Ульяна</v>
          </cell>
          <cell r="E189">
            <v>40026</v>
          </cell>
          <cell r="F189" t="str">
            <v>2 Ср</v>
          </cell>
          <cell r="G189" t="str">
            <v>СПб</v>
          </cell>
        </row>
        <row r="190">
          <cell r="B190">
            <v>194</v>
          </cell>
          <cell r="C190">
            <v>10141778517</v>
          </cell>
          <cell r="D190" t="str">
            <v>Голыбина Ирина</v>
          </cell>
          <cell r="E190">
            <v>40065</v>
          </cell>
          <cell r="F190" t="str">
            <v>2 СР</v>
          </cell>
          <cell r="G190" t="str">
            <v>СПб</v>
          </cell>
        </row>
        <row r="191">
          <cell r="B191">
            <v>195</v>
          </cell>
          <cell r="C191">
            <v>10126687741</v>
          </cell>
          <cell r="D191" t="str">
            <v>Зайцева Мария</v>
          </cell>
          <cell r="E191">
            <v>40008</v>
          </cell>
          <cell r="F191" t="str">
            <v>2 СР</v>
          </cell>
          <cell r="G191" t="str">
            <v>СПб</v>
          </cell>
        </row>
        <row r="192">
          <cell r="C192" t="str">
            <v>Представитель: Васин С.Р.</v>
          </cell>
        </row>
        <row r="194">
          <cell r="B194">
            <v>78</v>
          </cell>
          <cell r="C194">
            <v>10083324091</v>
          </cell>
          <cell r="D194" t="str">
            <v xml:space="preserve">Кокунов Григорий </v>
          </cell>
          <cell r="E194">
            <v>39854</v>
          </cell>
          <cell r="F194" t="str">
            <v>2 СР</v>
          </cell>
          <cell r="G194" t="str">
            <v>СПб-ОН</v>
          </cell>
        </row>
        <row r="195">
          <cell r="B195">
            <v>171</v>
          </cell>
          <cell r="C195">
            <v>10010129309</v>
          </cell>
          <cell r="D195" t="str">
            <v>Лунде Павел</v>
          </cell>
          <cell r="E195">
            <v>35868</v>
          </cell>
          <cell r="F195" t="str">
            <v>МС</v>
          </cell>
          <cell r="G195" t="str">
            <v>СПб-ОН</v>
          </cell>
        </row>
        <row r="196">
          <cell r="B196">
            <v>172</v>
          </cell>
          <cell r="C196">
            <v>10079311426</v>
          </cell>
          <cell r="D196" t="str">
            <v>Лунде Надежда</v>
          </cell>
          <cell r="E196">
            <v>37162</v>
          </cell>
          <cell r="F196" t="str">
            <v>КМС</v>
          </cell>
          <cell r="G196" t="str">
            <v>СПб-ОН</v>
          </cell>
        </row>
        <row r="197">
          <cell r="B197">
            <v>173</v>
          </cell>
          <cell r="C197">
            <v>10036061348</v>
          </cell>
          <cell r="D197" t="str">
            <v>Боредская Анастасия</v>
          </cell>
          <cell r="E197">
            <v>37124</v>
          </cell>
          <cell r="F197" t="str">
            <v>МС</v>
          </cell>
          <cell r="G197" t="str">
            <v>СПб-ОН</v>
          </cell>
        </row>
        <row r="198">
          <cell r="B198">
            <v>174</v>
          </cell>
          <cell r="C198">
            <v>10036082465</v>
          </cell>
          <cell r="D198" t="str">
            <v>Миронова Диана</v>
          </cell>
          <cell r="E198">
            <v>37165</v>
          </cell>
          <cell r="F198" t="str">
            <v>МС</v>
          </cell>
          <cell r="G198" t="str">
            <v>СПб-ОН</v>
          </cell>
        </row>
        <row r="199">
          <cell r="B199">
            <v>175</v>
          </cell>
          <cell r="C199">
            <v>10078168947</v>
          </cell>
          <cell r="D199" t="str">
            <v>Жидков Леон</v>
          </cell>
          <cell r="E199">
            <v>38184</v>
          </cell>
          <cell r="F199" t="str">
            <v>КМС</v>
          </cell>
          <cell r="G199" t="str">
            <v>СПб-ОН</v>
          </cell>
        </row>
        <row r="200">
          <cell r="B200">
            <v>176</v>
          </cell>
          <cell r="C200">
            <v>10093909522</v>
          </cell>
          <cell r="D200" t="str">
            <v>Маш Егор</v>
          </cell>
          <cell r="E200">
            <v>38508</v>
          </cell>
          <cell r="F200" t="str">
            <v>КМС</v>
          </cell>
          <cell r="G200" t="str">
            <v>СПб-ОН</v>
          </cell>
        </row>
        <row r="201">
          <cell r="B201">
            <v>177</v>
          </cell>
          <cell r="C201">
            <v>10101841795</v>
          </cell>
          <cell r="D201" t="str">
            <v>Марахтанов Глеб</v>
          </cell>
          <cell r="E201">
            <v>38929</v>
          </cell>
          <cell r="F201" t="str">
            <v>КМС</v>
          </cell>
          <cell r="G201" t="str">
            <v>СПб-ОН</v>
          </cell>
        </row>
        <row r="202">
          <cell r="B202">
            <v>178</v>
          </cell>
          <cell r="C202">
            <v>10114463115</v>
          </cell>
          <cell r="D202" t="str">
            <v>Данилин Тимофей</v>
          </cell>
          <cell r="E202">
            <v>39367</v>
          </cell>
          <cell r="F202" t="str">
            <v>2 СР</v>
          </cell>
          <cell r="G202" t="str">
            <v>СПб-ОН</v>
          </cell>
        </row>
        <row r="203">
          <cell r="B203">
            <v>179</v>
          </cell>
          <cell r="C203">
            <v>10120038894</v>
          </cell>
          <cell r="D203" t="str">
            <v>Матвеев Никита</v>
          </cell>
          <cell r="E203">
            <v>39620</v>
          </cell>
          <cell r="F203" t="str">
            <v>1 СР</v>
          </cell>
          <cell r="G203" t="str">
            <v>СПб-ОН</v>
          </cell>
        </row>
        <row r="204">
          <cell r="B204">
            <v>180</v>
          </cell>
          <cell r="C204">
            <v>10120038894</v>
          </cell>
          <cell r="D204" t="str">
            <v>Миленин Вячеслав</v>
          </cell>
          <cell r="E204">
            <v>39375</v>
          </cell>
          <cell r="F204" t="str">
            <v>1 СР</v>
          </cell>
          <cell r="G204" t="str">
            <v>СПб-ОН</v>
          </cell>
        </row>
        <row r="205">
          <cell r="B205">
            <v>181</v>
          </cell>
          <cell r="C205">
            <v>10096898738</v>
          </cell>
          <cell r="D205" t="str">
            <v>Сухорученкова Мария</v>
          </cell>
          <cell r="E205">
            <v>39363</v>
          </cell>
          <cell r="F205" t="str">
            <v>КМС</v>
          </cell>
          <cell r="G205" t="str">
            <v>СПб-ОН</v>
          </cell>
        </row>
        <row r="206">
          <cell r="B206">
            <v>182</v>
          </cell>
          <cell r="C206">
            <v>10110815915</v>
          </cell>
          <cell r="D206" t="str">
            <v>Викторова Виктория</v>
          </cell>
          <cell r="E206">
            <v>39349</v>
          </cell>
          <cell r="F206" t="str">
            <v>КМС</v>
          </cell>
          <cell r="G206" t="str">
            <v>СПб-ОН</v>
          </cell>
        </row>
        <row r="207">
          <cell r="B207">
            <v>183</v>
          </cell>
          <cell r="C207">
            <v>10091463458</v>
          </cell>
          <cell r="D207" t="str">
            <v>Тищенко Антон</v>
          </cell>
          <cell r="E207">
            <v>38908</v>
          </cell>
          <cell r="F207" t="str">
            <v>КМС</v>
          </cell>
          <cell r="G207" t="str">
            <v>СПб-ОН</v>
          </cell>
        </row>
        <row r="208">
          <cell r="B208">
            <v>184</v>
          </cell>
          <cell r="C208">
            <v>10096493055</v>
          </cell>
          <cell r="D208" t="str">
            <v>Дмитриев Даниил</v>
          </cell>
          <cell r="E208">
            <v>39290</v>
          </cell>
          <cell r="F208" t="str">
            <v>КМС</v>
          </cell>
          <cell r="G208" t="str">
            <v>СПб-ОН</v>
          </cell>
        </row>
        <row r="209">
          <cell r="B209">
            <v>185</v>
          </cell>
          <cell r="C209">
            <v>10113507562</v>
          </cell>
          <cell r="D209" t="str">
            <v>Люц Полина</v>
          </cell>
          <cell r="E209">
            <v>39906</v>
          </cell>
          <cell r="F209" t="str">
            <v>1 СР</v>
          </cell>
          <cell r="G209" t="str">
            <v>СПб-ОН</v>
          </cell>
        </row>
        <row r="210">
          <cell r="B210">
            <v>186</v>
          </cell>
          <cell r="C210">
            <v>10007707844</v>
          </cell>
          <cell r="D210" t="str">
            <v>Боредский Руслан</v>
          </cell>
          <cell r="E210">
            <v>34460</v>
          </cell>
          <cell r="F210" t="str">
            <v>МС</v>
          </cell>
          <cell r="G210" t="str">
            <v>СПб-ОН</v>
          </cell>
        </row>
        <row r="211">
          <cell r="B211">
            <v>187</v>
          </cell>
          <cell r="C211">
            <v>10036014060</v>
          </cell>
          <cell r="D211" t="str">
            <v>Иванов Николай</v>
          </cell>
          <cell r="E211">
            <v>37029</v>
          </cell>
          <cell r="F211" t="str">
            <v>МС</v>
          </cell>
          <cell r="G211" t="str">
            <v>СПб-ОН</v>
          </cell>
        </row>
        <row r="212">
          <cell r="B212">
            <v>188</v>
          </cell>
          <cell r="C212">
            <v>10036014262</v>
          </cell>
          <cell r="D212" t="str">
            <v>Горшков Артем</v>
          </cell>
          <cell r="E212">
            <v>36970</v>
          </cell>
          <cell r="F212" t="str">
            <v>МС</v>
          </cell>
          <cell r="G212" t="str">
            <v>СПб-ОН</v>
          </cell>
        </row>
        <row r="213">
          <cell r="B213">
            <v>189</v>
          </cell>
          <cell r="C213">
            <v>10114026052</v>
          </cell>
          <cell r="D213" t="str">
            <v>Кадубовский Валерий</v>
          </cell>
          <cell r="E213">
            <v>37862</v>
          </cell>
          <cell r="F213" t="str">
            <v>КМС</v>
          </cell>
          <cell r="G213" t="str">
            <v>СПб-ОН</v>
          </cell>
        </row>
        <row r="214">
          <cell r="B214">
            <v>190</v>
          </cell>
          <cell r="C214">
            <v>10080035892</v>
          </cell>
          <cell r="D214" t="str">
            <v>Алексанин Данила</v>
          </cell>
          <cell r="E214">
            <v>38382</v>
          </cell>
          <cell r="F214" t="str">
            <v>КМС</v>
          </cell>
          <cell r="G214" t="str">
            <v>СПб-ОН</v>
          </cell>
        </row>
        <row r="215">
          <cell r="C215" t="str">
            <v>Представитель: Самохвалов Д.М. 10005572329</v>
          </cell>
        </row>
        <row r="217">
          <cell r="B217">
            <v>191</v>
          </cell>
          <cell r="D217" t="str">
            <v>Двойников Вадим</v>
          </cell>
          <cell r="F217" t="str">
            <v>3 СР</v>
          </cell>
          <cell r="G217" t="str">
            <v>СПб</v>
          </cell>
        </row>
        <row r="221">
          <cell r="B221">
            <v>121</v>
          </cell>
          <cell r="C221">
            <v>10006886576</v>
          </cell>
          <cell r="D221" t="str">
            <v>Манаков Виктор</v>
          </cell>
          <cell r="E221">
            <v>33764</v>
          </cell>
          <cell r="F221" t="str">
            <v>ЗМС</v>
          </cell>
          <cell r="G221" t="str">
            <v>Москва</v>
          </cell>
        </row>
        <row r="222">
          <cell r="B222">
            <v>122</v>
          </cell>
          <cell r="C222">
            <v>10015266568</v>
          </cell>
          <cell r="D222" t="str">
            <v>Шакотько Александр</v>
          </cell>
          <cell r="E222">
            <v>36288</v>
          </cell>
          <cell r="F222" t="str">
            <v>МС</v>
          </cell>
          <cell r="G222" t="str">
            <v>Москва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T82"/>
  <sheetViews>
    <sheetView tabSelected="1" topLeftCell="A10" zoomScaleNormal="100" workbookViewId="0">
      <selection activeCell="O14" sqref="O14"/>
    </sheetView>
  </sheetViews>
  <sheetFormatPr defaultRowHeight="13.2" x14ac:dyDescent="0.25"/>
  <cols>
    <col min="1" max="1" width="7" customWidth="1"/>
    <col min="2" max="2" width="4.6640625" customWidth="1"/>
    <col min="3" max="3" width="12.33203125" customWidth="1"/>
    <col min="4" max="4" width="19.44140625" customWidth="1"/>
    <col min="5" max="5" width="10.44140625" customWidth="1"/>
    <col min="6" max="6" width="7.5546875" customWidth="1"/>
    <col min="7" max="7" width="21.33203125" customWidth="1"/>
    <col min="14" max="14" width="9.6640625" customWidth="1"/>
    <col min="15" max="15" width="11.109375" customWidth="1"/>
    <col min="20" max="25" width="4.6640625" customWidth="1"/>
    <col min="26" max="26" width="3.109375" customWidth="1"/>
    <col min="28" max="28" width="5.44140625" customWidth="1"/>
    <col min="29" max="29" width="4.44140625" customWidth="1"/>
  </cols>
  <sheetData>
    <row r="1" spans="1:20" ht="21" x14ac:dyDescent="0.2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20" ht="6.6" customHeight="1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20" ht="21" x14ac:dyDescent="0.25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20" ht="10.199999999999999" customHeight="1" x14ac:dyDescent="0.2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20" ht="11.4" customHeight="1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20" ht="23.25" customHeight="1" x14ac:dyDescent="0.25">
      <c r="A6" s="200" t="s">
        <v>59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20" ht="21" x14ac:dyDescent="0.25">
      <c r="A7" s="178" t="s">
        <v>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20" ht="6.6" customHeight="1" thickBot="1" x14ac:dyDescent="0.3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20" ht="18.600000000000001" thickTop="1" x14ac:dyDescent="0.25">
      <c r="A9" s="180" t="s">
        <v>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</row>
    <row r="10" spans="1:20" ht="18" x14ac:dyDescent="0.25">
      <c r="A10" s="183" t="s">
        <v>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</row>
    <row r="11" spans="1:20" ht="18" x14ac:dyDescent="0.25">
      <c r="A11" s="186" t="s">
        <v>65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T11" s="1"/>
    </row>
    <row r="12" spans="1:20" ht="13.5" customHeight="1" x14ac:dyDescent="0.25">
      <c r="A12" s="189" t="s">
        <v>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T12" s="1"/>
    </row>
    <row r="13" spans="1:20" ht="15.6" x14ac:dyDescent="0.25">
      <c r="A13" s="192" t="s">
        <v>6</v>
      </c>
      <c r="B13" s="193"/>
      <c r="C13" s="193"/>
      <c r="D13" s="193"/>
      <c r="E13" s="2"/>
      <c r="F13" s="3"/>
      <c r="G13" s="4" t="s">
        <v>7</v>
      </c>
      <c r="H13" s="5"/>
      <c r="I13" s="5"/>
      <c r="J13" s="5"/>
      <c r="K13" s="5"/>
      <c r="L13" s="5"/>
      <c r="M13" s="6"/>
      <c r="N13" s="7"/>
      <c r="O13" s="8" t="s">
        <v>8</v>
      </c>
      <c r="T13" s="1"/>
    </row>
    <row r="14" spans="1:20" ht="15.6" x14ac:dyDescent="0.25">
      <c r="A14" s="194" t="s">
        <v>60</v>
      </c>
      <c r="B14" s="195"/>
      <c r="C14" s="195"/>
      <c r="D14" s="195"/>
      <c r="E14" s="9"/>
      <c r="F14" s="10"/>
      <c r="G14" s="11" t="s">
        <v>9</v>
      </c>
      <c r="H14" s="12"/>
      <c r="I14" s="12"/>
      <c r="J14" s="12"/>
      <c r="K14" s="12"/>
      <c r="L14" s="12"/>
      <c r="M14" s="13"/>
      <c r="N14" s="14"/>
      <c r="O14" s="15" t="s">
        <v>71</v>
      </c>
      <c r="T14" s="1"/>
    </row>
    <row r="15" spans="1:20" ht="14.4" x14ac:dyDescent="0.25">
      <c r="A15" s="157" t="s">
        <v>10</v>
      </c>
      <c r="B15" s="158"/>
      <c r="C15" s="158"/>
      <c r="D15" s="158"/>
      <c r="E15" s="158"/>
      <c r="F15" s="158"/>
      <c r="G15" s="196"/>
      <c r="H15" s="197" t="s">
        <v>11</v>
      </c>
      <c r="I15" s="198"/>
      <c r="J15" s="198"/>
      <c r="K15" s="198"/>
      <c r="L15" s="198"/>
      <c r="M15" s="198"/>
      <c r="N15" s="198"/>
      <c r="O15" s="199"/>
      <c r="T15" s="1"/>
    </row>
    <row r="16" spans="1:20" ht="14.4" x14ac:dyDescent="0.25">
      <c r="A16" s="16"/>
      <c r="B16" s="18"/>
      <c r="C16" s="18"/>
      <c r="D16" s="17"/>
      <c r="E16" s="19" t="s">
        <v>5</v>
      </c>
      <c r="F16" s="17"/>
      <c r="G16" s="19"/>
      <c r="H16" s="160" t="s">
        <v>12</v>
      </c>
      <c r="I16" s="161"/>
      <c r="J16" s="161"/>
      <c r="K16" s="161"/>
      <c r="L16" s="161"/>
      <c r="M16" s="161"/>
      <c r="N16" s="161"/>
      <c r="O16" s="162"/>
    </row>
    <row r="17" spans="1:20" ht="14.4" x14ac:dyDescent="0.25">
      <c r="A17" s="16" t="s">
        <v>13</v>
      </c>
      <c r="B17" s="18"/>
      <c r="C17" s="18"/>
      <c r="D17" s="19"/>
      <c r="E17" s="22"/>
      <c r="F17" s="17"/>
      <c r="G17" s="23" t="s">
        <v>61</v>
      </c>
      <c r="H17" s="160" t="s">
        <v>14</v>
      </c>
      <c r="I17" s="161"/>
      <c r="J17" s="161"/>
      <c r="K17" s="161"/>
      <c r="L17" s="161"/>
      <c r="M17" s="161"/>
      <c r="N17" s="161"/>
      <c r="O17" s="162"/>
      <c r="T17" s="24"/>
    </row>
    <row r="18" spans="1:20" ht="14.4" x14ac:dyDescent="0.25">
      <c r="A18" s="16" t="s">
        <v>15</v>
      </c>
      <c r="B18" s="18"/>
      <c r="C18" s="18"/>
      <c r="D18" s="19"/>
      <c r="E18" s="22"/>
      <c r="F18" s="17"/>
      <c r="G18" s="23" t="s">
        <v>16</v>
      </c>
      <c r="H18" s="160" t="s">
        <v>17</v>
      </c>
      <c r="I18" s="161"/>
      <c r="J18" s="161"/>
      <c r="K18" s="161"/>
      <c r="L18" s="161"/>
      <c r="M18" s="161"/>
      <c r="N18" s="161"/>
      <c r="O18" s="162"/>
      <c r="T18" s="24"/>
    </row>
    <row r="19" spans="1:20" ht="16.2" thickBot="1" x14ac:dyDescent="0.3">
      <c r="A19" s="16" t="s">
        <v>18</v>
      </c>
      <c r="B19" s="25"/>
      <c r="C19" s="25"/>
      <c r="D19" s="26"/>
      <c r="E19" s="27"/>
      <c r="F19" s="26"/>
      <c r="G19" s="23" t="s">
        <v>19</v>
      </c>
      <c r="H19" s="20" t="s">
        <v>20</v>
      </c>
      <c r="I19" s="21"/>
      <c r="J19" s="21"/>
      <c r="K19" s="21"/>
      <c r="L19" s="21"/>
      <c r="M19" s="28">
        <v>4</v>
      </c>
      <c r="O19" s="29" t="s">
        <v>21</v>
      </c>
      <c r="T19" s="24"/>
    </row>
    <row r="20" spans="1:20" ht="15" thickTop="1" thickBot="1" x14ac:dyDescent="0.3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4"/>
    </row>
    <row r="21" spans="1:20" x14ac:dyDescent="0.25">
      <c r="A21" s="163" t="s">
        <v>22</v>
      </c>
      <c r="B21" s="165" t="s">
        <v>23</v>
      </c>
      <c r="C21" s="165" t="s">
        <v>24</v>
      </c>
      <c r="D21" s="165" t="s">
        <v>25</v>
      </c>
      <c r="E21" s="167" t="s">
        <v>26</v>
      </c>
      <c r="F21" s="165" t="s">
        <v>27</v>
      </c>
      <c r="G21" s="165" t="s">
        <v>28</v>
      </c>
      <c r="H21" s="169" t="s">
        <v>29</v>
      </c>
      <c r="I21" s="170"/>
      <c r="J21" s="170"/>
      <c r="K21" s="171"/>
      <c r="L21" s="172" t="s">
        <v>30</v>
      </c>
      <c r="M21" s="174" t="s">
        <v>31</v>
      </c>
      <c r="N21" s="176" t="s">
        <v>32</v>
      </c>
      <c r="O21" s="146" t="s">
        <v>33</v>
      </c>
      <c r="T21" s="24"/>
    </row>
    <row r="22" spans="1:20" ht="13.8" thickBot="1" x14ac:dyDescent="0.3">
      <c r="A22" s="164"/>
      <c r="B22" s="166"/>
      <c r="C22" s="166"/>
      <c r="D22" s="166"/>
      <c r="E22" s="168"/>
      <c r="F22" s="166"/>
      <c r="G22" s="166"/>
      <c r="H22" s="134" t="s">
        <v>34</v>
      </c>
      <c r="I22" s="134" t="s">
        <v>35</v>
      </c>
      <c r="J22" s="134" t="s">
        <v>36</v>
      </c>
      <c r="K22" s="134" t="s">
        <v>37</v>
      </c>
      <c r="L22" s="173"/>
      <c r="M22" s="175"/>
      <c r="N22" s="177"/>
      <c r="O22" s="147"/>
    </row>
    <row r="23" spans="1:20" ht="22.5" customHeight="1" x14ac:dyDescent="0.25">
      <c r="A23" s="67">
        <v>1</v>
      </c>
      <c r="B23" s="135">
        <v>100</v>
      </c>
      <c r="C23" s="135">
        <v>10110342433</v>
      </c>
      <c r="D23" s="136" t="s">
        <v>66</v>
      </c>
      <c r="E23" s="137">
        <v>38775</v>
      </c>
      <c r="F23" s="135" t="s">
        <v>47</v>
      </c>
      <c r="G23" s="135" t="s">
        <v>58</v>
      </c>
      <c r="H23" s="121">
        <v>7.6009259259259259E-4</v>
      </c>
      <c r="I23" s="138">
        <f>I24-H23</f>
        <v>6.8725694444444433E-4</v>
      </c>
      <c r="J23" s="138">
        <f>J24-I24</f>
        <v>7.023148148148149E-4</v>
      </c>
      <c r="K23" s="138">
        <f>L23-J24</f>
        <v>7.0208333333333321E-4</v>
      </c>
      <c r="L23" s="139">
        <v>2.851747685185185E-3</v>
      </c>
      <c r="M23" s="122">
        <f>$M$19/((L23*24))</f>
        <v>58.443693154376582</v>
      </c>
      <c r="N23" s="24" t="str">
        <f>IF(L23&lt;=TIMEVALUE("3:56,000"),"МСМК",IF(L23&lt;=TIMEVALUE("4:04,000"),"МС",IF(L23&lt;=TIMEVALUE("4:17,000"),"КМС",IF(L23&lt;=TIMEVALUE("4:27,000"),"1 СР",IF(L23&lt;=TIMEVALUE("4:37,000"),"2 СР",IF(L23&lt;=TIMEVALUE("4:47,000"),"3 СР",IF(L23&lt;=TIMEVALUE("4:57,000"),"1 сп.юн.р.")))))))</f>
        <v>КМС</v>
      </c>
      <c r="O23" s="76" t="s">
        <v>57</v>
      </c>
    </row>
    <row r="24" spans="1:20" ht="22.5" customHeight="1" x14ac:dyDescent="0.25">
      <c r="A24" s="45">
        <v>1</v>
      </c>
      <c r="B24" s="61">
        <v>103</v>
      </c>
      <c r="C24" s="61">
        <v>10091550301</v>
      </c>
      <c r="D24" s="140" t="s">
        <v>67</v>
      </c>
      <c r="E24" s="141">
        <v>38875</v>
      </c>
      <c r="F24" s="61" t="s">
        <v>47</v>
      </c>
      <c r="G24" s="61" t="s">
        <v>58</v>
      </c>
      <c r="H24" s="124"/>
      <c r="I24" s="125">
        <v>1.4473495370370369E-3</v>
      </c>
      <c r="J24" s="125">
        <v>2.1496643518518518E-3</v>
      </c>
      <c r="K24" s="126"/>
      <c r="L24" s="126"/>
      <c r="M24" s="127">
        <f>M23</f>
        <v>58.443693154376582</v>
      </c>
      <c r="N24" s="52"/>
      <c r="O24" s="120"/>
    </row>
    <row r="25" spans="1:20" ht="22.5" customHeight="1" x14ac:dyDescent="0.25">
      <c r="A25" s="45">
        <v>1</v>
      </c>
      <c r="B25" s="61">
        <v>104</v>
      </c>
      <c r="C25" s="61">
        <v>10095277121</v>
      </c>
      <c r="D25" s="140" t="s">
        <v>68</v>
      </c>
      <c r="E25" s="141">
        <v>38766</v>
      </c>
      <c r="F25" s="61" t="s">
        <v>47</v>
      </c>
      <c r="G25" s="61" t="s">
        <v>58</v>
      </c>
      <c r="H25" s="128"/>
      <c r="I25" s="128"/>
      <c r="J25" s="128"/>
      <c r="K25" s="128"/>
      <c r="L25" s="128"/>
      <c r="M25" s="127">
        <f>M23</f>
        <v>58.443693154376582</v>
      </c>
      <c r="N25" s="52"/>
      <c r="O25" s="53"/>
    </row>
    <row r="26" spans="1:20" ht="22.5" customHeight="1" thickBot="1" x14ac:dyDescent="0.3">
      <c r="A26" s="54">
        <v>1</v>
      </c>
      <c r="B26" s="55">
        <v>105</v>
      </c>
      <c r="C26" s="55">
        <v>10109160649</v>
      </c>
      <c r="D26" s="142" t="s">
        <v>69</v>
      </c>
      <c r="E26" s="143">
        <v>38970</v>
      </c>
      <c r="F26" s="55" t="s">
        <v>47</v>
      </c>
      <c r="G26" s="55" t="s">
        <v>58</v>
      </c>
      <c r="H26" s="130"/>
      <c r="I26" s="130"/>
      <c r="J26" s="130"/>
      <c r="K26" s="130"/>
      <c r="L26" s="130"/>
      <c r="M26" s="131"/>
      <c r="N26" s="66"/>
      <c r="O26" s="59"/>
    </row>
    <row r="27" spans="1:20" ht="22.5" customHeight="1" x14ac:dyDescent="0.25">
      <c r="A27" s="35">
        <v>2</v>
      </c>
      <c r="B27" s="132">
        <v>101</v>
      </c>
      <c r="C27" s="38">
        <f ca="1">IF(ISBLANK($C27),"",VLOOKUP($C27,[1]список!$B$1:$G$695,2,0))</f>
        <v>10092183326</v>
      </c>
      <c r="D27" s="36" t="str">
        <f ca="1">IF(ISBLANK($C27),"",VLOOKUP($C27,[1]список!$B$1:$G$695,3,0))</f>
        <v>Керницкий Максим</v>
      </c>
      <c r="E27" s="37">
        <f ca="1">IF(ISBLANK($C27),"",VLOOKUP($C27,[1]список!$B$1:$G$695,4,0))</f>
        <v>38983</v>
      </c>
      <c r="F27" s="37" t="str">
        <f ca="1">IF(ISBLANK($C27),"",VLOOKUP($C27,[1]список!$B$1:$H$695,5,0))</f>
        <v>КМС</v>
      </c>
      <c r="G27" s="60" t="s">
        <v>58</v>
      </c>
      <c r="H27" s="121">
        <v>7.6900462962962957E-4</v>
      </c>
      <c r="I27" s="133">
        <f>I28-H27</f>
        <v>7.1311342592592618E-4</v>
      </c>
      <c r="J27" s="133">
        <f>J28-I28</f>
        <v>7.2276620370370355E-4</v>
      </c>
      <c r="K27" s="133">
        <f>L27-J28</f>
        <v>7.3815972222222252E-4</v>
      </c>
      <c r="L27" s="144">
        <v>2.9430439814814818E-3</v>
      </c>
      <c r="M27" s="122">
        <f>$M$19/((L27*24))</f>
        <v>56.630708788378115</v>
      </c>
      <c r="N27" s="43" t="str">
        <f>IF(L27&lt;=TIMEVALUE("3:56,000"),"МСМК",IF(L27&lt;=TIMEVALUE("4:04,000"),"МС",IF(L27&lt;=TIMEVALUE("4:17,000"),"КМС",IF(L27&lt;=TIMEVALUE("4:27,000"),"1 СР",IF(L27&lt;=TIMEVALUE("4:37,000"),"2 СР",IF(L27&lt;=TIMEVALUE("4:47,000"),"3 СР",IF(L27&lt;=TIMEVALUE("4:57,000"),"1 сп.юн.р.")))))))</f>
        <v>КМС</v>
      </c>
      <c r="O27" s="44" t="s">
        <v>57</v>
      </c>
    </row>
    <row r="28" spans="1:20" ht="22.5" customHeight="1" x14ac:dyDescent="0.25">
      <c r="A28" s="45">
        <v>2</v>
      </c>
      <c r="B28" s="123">
        <v>106</v>
      </c>
      <c r="C28" s="48">
        <f ca="1">IF(ISBLANK($C28),"",VLOOKUP($C28,[1]список!$B$1:$G$695,2,0))</f>
        <v>10116165463</v>
      </c>
      <c r="D28" s="46" t="str">
        <f ca="1">IF(ISBLANK($C28),"",VLOOKUP($C28,[1]список!$B$1:$G$695,3,0))</f>
        <v>Грамарчук Трофим</v>
      </c>
      <c r="E28" s="47">
        <f ca="1">IF(ISBLANK($C28),"",VLOOKUP($C28,[1]список!$B$1:$G$695,4,0))</f>
        <v>39120</v>
      </c>
      <c r="F28" s="47" t="str">
        <f ca="1">IF(ISBLANK($C28),"",VLOOKUP($C28,[1]список!$B$1:$H$695,5,0))</f>
        <v>КМС</v>
      </c>
      <c r="G28" s="61" t="s">
        <v>58</v>
      </c>
      <c r="H28" s="124"/>
      <c r="I28" s="125">
        <v>1.4821180555555557E-3</v>
      </c>
      <c r="J28" s="125">
        <v>2.2048842592592593E-3</v>
      </c>
      <c r="K28" s="126"/>
      <c r="L28" s="126"/>
      <c r="M28" s="127">
        <f>M27</f>
        <v>56.630708788378115</v>
      </c>
      <c r="N28" s="61"/>
      <c r="O28" s="120"/>
    </row>
    <row r="29" spans="1:20" ht="22.5" customHeight="1" x14ac:dyDescent="0.25">
      <c r="A29" s="45">
        <v>2</v>
      </c>
      <c r="B29" s="123">
        <v>107</v>
      </c>
      <c r="C29" s="48">
        <f ca="1">IF(ISBLANK($C29),"",VLOOKUP($C29,[1]список!$B$1:$G$695,2,0))</f>
        <v>10106037350</v>
      </c>
      <c r="D29" s="46" t="str">
        <f ca="1">IF(ISBLANK($C29),"",VLOOKUP($C29,[1]список!$B$1:$G$695,3,0))</f>
        <v>Хворостов Богдан</v>
      </c>
      <c r="E29" s="47">
        <f ca="1">IF(ISBLANK($C29),"",VLOOKUP($C29,[1]список!$B$1:$G$695,4,0))</f>
        <v>39137</v>
      </c>
      <c r="F29" s="47" t="str">
        <f ca="1">IF(ISBLANK($C29),"",VLOOKUP($C29,[1]список!$B$1:$H$695,5,0))</f>
        <v>КМС</v>
      </c>
      <c r="G29" s="61" t="s">
        <v>58</v>
      </c>
      <c r="H29" s="128"/>
      <c r="I29" s="128"/>
      <c r="J29" s="128"/>
      <c r="K29" s="128"/>
      <c r="L29" s="128"/>
      <c r="M29" s="127">
        <f>M27</f>
        <v>56.630708788378115</v>
      </c>
      <c r="N29" s="61"/>
      <c r="O29" s="53"/>
    </row>
    <row r="30" spans="1:20" ht="22.5" customHeight="1" thickBot="1" x14ac:dyDescent="0.3">
      <c r="A30" s="54">
        <v>2</v>
      </c>
      <c r="B30" s="129">
        <v>108</v>
      </c>
      <c r="C30" s="58">
        <f ca="1">IF(ISBLANK($C30),"",VLOOKUP($C30,[1]список!$B$1:$G$695,2,0))</f>
        <v>10105978645</v>
      </c>
      <c r="D30" s="56" t="str">
        <f ca="1">IF(ISBLANK($C30),"",VLOOKUP($C30,[1]список!$B$1:$G$695,3,0))</f>
        <v>Гончаров Александр</v>
      </c>
      <c r="E30" s="57">
        <f ca="1">IF(ISBLANK($C30),"",VLOOKUP($C30,[1]список!$B$1:$G$695,4,0))</f>
        <v>39215</v>
      </c>
      <c r="F30" s="57" t="str">
        <f ca="1">IF(ISBLANK($C30),"",VLOOKUP($C30,[1]список!$B$1:$H$695,5,0))</f>
        <v>КМС</v>
      </c>
      <c r="G30" s="55" t="s">
        <v>58</v>
      </c>
      <c r="H30" s="130"/>
      <c r="I30" s="130"/>
      <c r="J30" s="130"/>
      <c r="K30" s="130"/>
      <c r="L30" s="130"/>
      <c r="M30" s="131">
        <f>M27</f>
        <v>56.630708788378115</v>
      </c>
      <c r="N30" s="55"/>
      <c r="O30" s="59"/>
    </row>
    <row r="31" spans="1:20" ht="22.5" customHeight="1" x14ac:dyDescent="0.25">
      <c r="A31" s="35">
        <v>3</v>
      </c>
      <c r="B31" s="132">
        <v>155</v>
      </c>
      <c r="C31" s="38">
        <f ca="1">IF(ISBLANK($C31),"",VLOOKUP($C31,[1]список!$B$1:$G$695,2,0))</f>
        <v>10125033081</v>
      </c>
      <c r="D31" s="36" t="str">
        <f ca="1">IF(ISBLANK($C31),"",VLOOKUP($C31,[1]список!$B$1:$G$695,3,0))</f>
        <v>Продченко Павел</v>
      </c>
      <c r="E31" s="37">
        <f ca="1">IF(ISBLANK($C31),"",VLOOKUP($C31,[1]список!$B$1:$G$695,4,0))</f>
        <v>39126</v>
      </c>
      <c r="F31" s="37" t="str">
        <f ca="1">IF(ISBLANK($C31),"",VLOOKUP($C31,[1]список!$B$1:$H$695,5,0))</f>
        <v>КМС</v>
      </c>
      <c r="G31" s="60" t="s">
        <v>58</v>
      </c>
      <c r="H31" s="121">
        <v>7.7287037037037038E-4</v>
      </c>
      <c r="I31" s="133">
        <f>I32-H31</f>
        <v>7.2370370370370362E-4</v>
      </c>
      <c r="J31" s="133">
        <f>J32-I32</f>
        <v>7.4785879629629616E-4</v>
      </c>
      <c r="K31" s="133">
        <f>L31-J32</f>
        <v>7.4871527777777783E-4</v>
      </c>
      <c r="L31" s="145">
        <v>2.993148148148148E-3</v>
      </c>
      <c r="M31" s="122">
        <f>$M$19/((L31*24))</f>
        <v>55.68273216605828</v>
      </c>
      <c r="N31" s="43" t="str">
        <f>IF(L31&lt;=TIMEVALUE("3:56,000"),"МСМК",IF(L31&lt;=TIMEVALUE("4:04,000"),"МС",IF(L31&lt;=TIMEVALUE("4:17,000"),"КМС",IF(L31&lt;=TIMEVALUE("4:27,000"),"1 СР",IF(L31&lt;=TIMEVALUE("4:37,000"),"2 СР",IF(L31&lt;=TIMEVALUE("4:47,000"),"3 СР",IF(L31&lt;=TIMEVALUE("4:57,000"),"1 сп.юн.р.")))))))</f>
        <v>1 СР</v>
      </c>
      <c r="O31" s="44" t="s">
        <v>57</v>
      </c>
    </row>
    <row r="32" spans="1:20" ht="22.5" customHeight="1" x14ac:dyDescent="0.25">
      <c r="A32" s="45">
        <v>3</v>
      </c>
      <c r="B32" s="123">
        <v>157</v>
      </c>
      <c r="C32" s="48">
        <f ca="1">IF(ISBLANK($C32),"",VLOOKUP($C32,[1]список!$B$1:$G$695,2,0))</f>
        <v>10114922954</v>
      </c>
      <c r="D32" s="46" t="str">
        <f ca="1">IF(ISBLANK($C32),"",VLOOKUP($C32,[1]список!$B$1:$G$695,3,0))</f>
        <v>Колоколов Максим</v>
      </c>
      <c r="E32" s="47">
        <f ca="1">IF(ISBLANK($C32),"",VLOOKUP($C32,[1]список!$B$1:$G$695,4,0))</f>
        <v>39203</v>
      </c>
      <c r="F32" s="47" t="str">
        <f ca="1">IF(ISBLANK($C32),"",VLOOKUP($C32,[1]список!$B$1:$H$695,5,0))</f>
        <v>КМС</v>
      </c>
      <c r="G32" s="61" t="s">
        <v>58</v>
      </c>
      <c r="H32" s="124"/>
      <c r="I32" s="125">
        <v>1.496574074074074E-3</v>
      </c>
      <c r="J32" s="125">
        <v>2.2444328703703702E-3</v>
      </c>
      <c r="K32" s="126"/>
      <c r="L32" s="126"/>
      <c r="M32" s="127">
        <f>M31</f>
        <v>55.68273216605828</v>
      </c>
      <c r="N32" s="61"/>
      <c r="O32" s="120"/>
    </row>
    <row r="33" spans="1:20" ht="22.5" customHeight="1" x14ac:dyDescent="0.25">
      <c r="A33" s="45">
        <v>3</v>
      </c>
      <c r="B33" s="123">
        <v>158</v>
      </c>
      <c r="C33" s="48">
        <f ca="1">IF(ISBLANK($C33),"",VLOOKUP($C33,[1]список!$B$1:$G$695,2,0))</f>
        <v>10117968350</v>
      </c>
      <c r="D33" s="46" t="str">
        <f ca="1">IF(ISBLANK($C33),"",VLOOKUP($C33,[1]список!$B$1:$G$695,3,0))</f>
        <v>Курьянов Никита</v>
      </c>
      <c r="E33" s="47">
        <f ca="1">IF(ISBLANK($C33),"",VLOOKUP($C33,[1]список!$B$1:$G$695,4,0))</f>
        <v>39728</v>
      </c>
      <c r="F33" s="47" t="str">
        <f ca="1">IF(ISBLANK($C33),"",VLOOKUP($C33,[1]список!$B$1:$H$695,5,0))</f>
        <v>1 СР</v>
      </c>
      <c r="G33" s="61" t="s">
        <v>58</v>
      </c>
      <c r="H33" s="128"/>
      <c r="I33" s="128"/>
      <c r="J33" s="128"/>
      <c r="K33" s="128"/>
      <c r="L33" s="128"/>
      <c r="M33" s="127">
        <f>M31</f>
        <v>55.68273216605828</v>
      </c>
      <c r="N33" s="61"/>
      <c r="O33" s="53"/>
    </row>
    <row r="34" spans="1:20" ht="22.5" customHeight="1" thickBot="1" x14ac:dyDescent="0.3">
      <c r="A34" s="45">
        <v>3</v>
      </c>
      <c r="B34" s="55">
        <v>159</v>
      </c>
      <c r="C34" s="58">
        <f ca="1">IF(ISBLANK($C34),"",VLOOKUP($C34,[1]список!$B$1:$G$695,2,0))</f>
        <v>10141475288</v>
      </c>
      <c r="D34" s="56" t="str">
        <f ca="1">IF(ISBLANK($C34),"",VLOOKUP($C34,[1]список!$B$1:$G$695,3,0))</f>
        <v>Григорьев Артемий</v>
      </c>
      <c r="E34" s="57">
        <f ca="1">IF(ISBLANK($C34),"",VLOOKUP($C34,[1]список!$B$1:$G$695,4,0))</f>
        <v>39482</v>
      </c>
      <c r="F34" s="57" t="str">
        <f ca="1">IF(ISBLANK($C34),"",VLOOKUP($C34,[1]список!$B$1:$H$695,5,0))</f>
        <v>1 СР</v>
      </c>
      <c r="G34" s="55" t="s">
        <v>58</v>
      </c>
      <c r="H34" s="130"/>
      <c r="I34" s="130"/>
      <c r="J34" s="130"/>
      <c r="K34" s="130"/>
      <c r="L34" s="130"/>
      <c r="M34" s="131">
        <f>M31</f>
        <v>55.68273216605828</v>
      </c>
      <c r="N34" s="55"/>
      <c r="O34" s="53"/>
    </row>
    <row r="35" spans="1:20" ht="22.5" customHeight="1" x14ac:dyDescent="0.25">
      <c r="A35" s="35">
        <v>4</v>
      </c>
      <c r="B35" s="132">
        <v>71</v>
      </c>
      <c r="C35" s="38">
        <f ca="1">IF(ISBLANK($C35),"",VLOOKUP($C35,[1]список!$B$1:$G$695,2,0))</f>
        <v>10116100900</v>
      </c>
      <c r="D35" s="36" t="str">
        <f ca="1">IF(ISBLANK($C35),"",VLOOKUP($C35,[1]список!$B$1:$G$695,3,0))</f>
        <v>Степанов Тарас</v>
      </c>
      <c r="E35" s="37">
        <f ca="1">IF(ISBLANK($C35),"",VLOOKUP($C35,[1]список!$B$1:$G$695,4,0))</f>
        <v>39611</v>
      </c>
      <c r="F35" s="37" t="str">
        <f ca="1">IF(ISBLANK($C35),"",VLOOKUP($C35,[1]список!$B$1:$H$695,5,0))</f>
        <v>КМС</v>
      </c>
      <c r="G35" s="38" t="s">
        <v>70</v>
      </c>
      <c r="H35" s="121">
        <v>8.1077546296296312E-4</v>
      </c>
      <c r="I35" s="133">
        <f>I36-H35</f>
        <v>7.8303240740740731E-4</v>
      </c>
      <c r="J35" s="133">
        <f>J36-I36</f>
        <v>8.1745370370370348E-4</v>
      </c>
      <c r="K35" s="133">
        <f>L35-J36</f>
        <v>8.0642361111111192E-4</v>
      </c>
      <c r="L35" s="145">
        <v>3.2176851851851858E-3</v>
      </c>
      <c r="M35" s="122">
        <f>$M$19/((L35*24))</f>
        <v>51.797070587896741</v>
      </c>
      <c r="N35" s="43" t="str">
        <f>IF(L35&lt;=TIMEVALUE("3:56,000"),"МСМК",IF(L35&lt;=TIMEVALUE("4:04,000"),"МС",IF(L35&lt;=TIMEVALUE("4:17,000"),"КМС",IF(L35&lt;=TIMEVALUE("4:27,000"),"1 СР",IF(L35&lt;=TIMEVALUE("4:37,000"),"2 СР",IF(L35&lt;=TIMEVALUE("4:47,000"),"3 СР",IF(L35&lt;=TIMEVALUE("4:57,000"),"1 сп.юн.р.")))))))</f>
        <v>3 СР</v>
      </c>
      <c r="O35" s="44" t="s">
        <v>57</v>
      </c>
    </row>
    <row r="36" spans="1:20" ht="22.5" customHeight="1" x14ac:dyDescent="0.25">
      <c r="A36" s="45">
        <v>4</v>
      </c>
      <c r="B36" s="123">
        <v>72</v>
      </c>
      <c r="C36" s="48">
        <f ca="1">IF(ISBLANK($C36),"",VLOOKUP($C36,[1]список!$B$1:$G$695,2,0))</f>
        <v>10123564341</v>
      </c>
      <c r="D36" s="46" t="str">
        <f ca="1">IF(ISBLANK($C36),"",VLOOKUP($C36,[1]список!$B$1:$G$695,3,0))</f>
        <v>Кезерев Николай</v>
      </c>
      <c r="E36" s="47">
        <f ca="1">IF(ISBLANK($C36),"",VLOOKUP($C36,[1]список!$B$1:$G$695,4,0))</f>
        <v>39672</v>
      </c>
      <c r="F36" s="47" t="str">
        <f ca="1">IF(ISBLANK($C36),"",VLOOKUP($C36,[1]список!$B$1:$H$695,5,0))</f>
        <v>КМС</v>
      </c>
      <c r="G36" s="48" t="s">
        <v>70</v>
      </c>
      <c r="H36" s="124"/>
      <c r="I36" s="125">
        <v>1.5938078703703704E-3</v>
      </c>
      <c r="J36" s="125">
        <v>2.4112615740740739E-3</v>
      </c>
      <c r="K36" s="126"/>
      <c r="L36" s="126"/>
      <c r="M36" s="127">
        <f>M35</f>
        <v>51.797070587896741</v>
      </c>
      <c r="N36" s="61"/>
      <c r="O36" s="120"/>
    </row>
    <row r="37" spans="1:20" ht="22.5" customHeight="1" x14ac:dyDescent="0.25">
      <c r="A37" s="45">
        <v>4</v>
      </c>
      <c r="B37" s="123">
        <v>73</v>
      </c>
      <c r="C37" s="48">
        <f ca="1">IF(ISBLANK($C37),"",VLOOKUP($C37,[1]список!$B$1:$G$695,2,0))</f>
        <v>10116030370</v>
      </c>
      <c r="D37" s="46" t="str">
        <f ca="1">IF(ISBLANK($C37),"",VLOOKUP($C37,[1]список!$B$1:$G$695,3,0))</f>
        <v>Ломов Кирилл</v>
      </c>
      <c r="E37" s="47">
        <f ca="1">IF(ISBLANK($C37),"",VLOOKUP($C37,[1]список!$B$1:$G$695,4,0))</f>
        <v>39894</v>
      </c>
      <c r="F37" s="47" t="str">
        <f ca="1">IF(ISBLANK($C37),"",VLOOKUP($C37,[1]список!$B$1:$H$695,5,0))</f>
        <v>КМС</v>
      </c>
      <c r="G37" s="48" t="s">
        <v>70</v>
      </c>
      <c r="H37" s="128"/>
      <c r="I37" s="128"/>
      <c r="J37" s="128"/>
      <c r="K37" s="128"/>
      <c r="L37" s="128"/>
      <c r="M37" s="127">
        <f>M35</f>
        <v>51.797070587896741</v>
      </c>
      <c r="N37" s="61"/>
      <c r="O37" s="53"/>
    </row>
    <row r="38" spans="1:20" ht="22.5" customHeight="1" thickBot="1" x14ac:dyDescent="0.3">
      <c r="A38" s="54">
        <v>4</v>
      </c>
      <c r="B38" s="129">
        <v>74</v>
      </c>
      <c r="C38" s="58">
        <f ca="1">IF(ISBLANK($C38),"",VLOOKUP($C38,[1]список!$B$1:$G$695,2,0))</f>
        <v>10133605154</v>
      </c>
      <c r="D38" s="56" t="str">
        <f ca="1">IF(ISBLANK($C38),"",VLOOKUP($C38,[1]список!$B$1:$G$695,3,0))</f>
        <v>Минаев Иван</v>
      </c>
      <c r="E38" s="57">
        <f ca="1">IF(ISBLANK($C38),"",VLOOKUP($C38,[1]список!$B$1:$G$695,4,0))</f>
        <v>39892</v>
      </c>
      <c r="F38" s="57" t="str">
        <f ca="1">IF(ISBLANK($C38),"",VLOOKUP($C38,[1]список!$B$1:$H$695,5,0))</f>
        <v>2 СР</v>
      </c>
      <c r="G38" s="58" t="s">
        <v>70</v>
      </c>
      <c r="H38" s="130"/>
      <c r="I38" s="130"/>
      <c r="J38" s="130"/>
      <c r="K38" s="130"/>
      <c r="L38" s="130"/>
      <c r="M38" s="131"/>
      <c r="N38" s="55"/>
      <c r="O38" s="59"/>
    </row>
    <row r="39" spans="1:20" ht="22.5" hidden="1" customHeight="1" x14ac:dyDescent="0.25">
      <c r="A39" s="35">
        <v>5</v>
      </c>
      <c r="B39" s="60"/>
      <c r="C39" s="36"/>
      <c r="D39" s="36"/>
      <c r="E39" s="37"/>
      <c r="F39" s="37"/>
      <c r="G39" s="38"/>
      <c r="H39" s="39"/>
      <c r="I39" s="40"/>
      <c r="J39" s="40"/>
      <c r="K39" s="40"/>
      <c r="L39" s="41"/>
      <c r="M39" s="42"/>
      <c r="N39" s="43"/>
      <c r="O39" s="44"/>
    </row>
    <row r="40" spans="1:20" ht="22.5" hidden="1" customHeight="1" x14ac:dyDescent="0.25">
      <c r="A40" s="45">
        <v>5</v>
      </c>
      <c r="B40" s="61"/>
      <c r="C40" s="46"/>
      <c r="D40" s="46"/>
      <c r="E40" s="47"/>
      <c r="F40" s="47"/>
      <c r="G40" s="48"/>
      <c r="H40" s="49"/>
      <c r="I40" s="50"/>
      <c r="J40" s="50"/>
      <c r="K40" s="50"/>
      <c r="L40" s="51"/>
      <c r="M40" s="62"/>
      <c r="N40" s="52"/>
      <c r="O40" s="53"/>
    </row>
    <row r="41" spans="1:20" ht="22.5" hidden="1" customHeight="1" x14ac:dyDescent="0.25">
      <c r="A41" s="45">
        <v>5</v>
      </c>
      <c r="B41" s="61"/>
      <c r="C41" s="46"/>
      <c r="D41" s="46"/>
      <c r="E41" s="47"/>
      <c r="F41" s="47"/>
      <c r="G41" s="48"/>
      <c r="H41" s="63"/>
      <c r="I41" s="63"/>
      <c r="J41" s="63"/>
      <c r="K41" s="63"/>
      <c r="L41" s="63"/>
      <c r="M41" s="62"/>
      <c r="N41" s="52"/>
      <c r="O41" s="53"/>
    </row>
    <row r="42" spans="1:20" ht="22.5" hidden="1" customHeight="1" thickBot="1" x14ac:dyDescent="0.3">
      <c r="A42" s="54">
        <v>5</v>
      </c>
      <c r="B42" s="55"/>
      <c r="C42" s="56"/>
      <c r="D42" s="56"/>
      <c r="E42" s="57"/>
      <c r="F42" s="57"/>
      <c r="G42" s="58"/>
      <c r="H42" s="64"/>
      <c r="I42" s="64"/>
      <c r="J42" s="64"/>
      <c r="K42" s="64"/>
      <c r="L42" s="64"/>
      <c r="M42" s="65"/>
      <c r="N42" s="66"/>
      <c r="O42" s="59"/>
      <c r="T42" s="1"/>
    </row>
    <row r="43" spans="1:20" ht="18" hidden="1" customHeight="1" x14ac:dyDescent="0.25">
      <c r="A43" s="67">
        <v>6</v>
      </c>
      <c r="B43" s="68"/>
      <c r="C43" s="68"/>
      <c r="D43" s="69"/>
      <c r="E43" s="70"/>
      <c r="F43" s="68"/>
      <c r="G43" s="68"/>
      <c r="H43" s="71"/>
      <c r="I43" s="72">
        <f>I44-H43</f>
        <v>0</v>
      </c>
      <c r="J43" s="72">
        <f>J44-I43</f>
        <v>0</v>
      </c>
      <c r="K43" s="72">
        <f>L43-K44</f>
        <v>0</v>
      </c>
      <c r="L43" s="73"/>
      <c r="M43" s="74" t="e">
        <f>$M$19/((L43*24))</f>
        <v>#DIV/0!</v>
      </c>
      <c r="N43" s="75" t="str">
        <f>IF(L43&lt;=TIMEVALUE("4:24,000"),"МСМК",IF(L43&lt;=TIMEVALUE("4:30,000"),"МС",IF(L43&lt;=TIMEVALUE("4:42,000"),"КМС",IF(L43&lt;=TIMEVALUE("4:52,000"),"1 СР",IF(L43&lt;=TIMEVALUE("5:02,000"),"2 СР",IF(L43&lt;=TIMEVALUE("5:12,000"),"3 СР",IF(L43&lt;=TIMEVALUE("5:22,000"),"1 сп.юн.р.")))))))</f>
        <v>МСМК</v>
      </c>
      <c r="O43" s="76"/>
      <c r="T43" s="1"/>
    </row>
    <row r="44" spans="1:20" ht="13.8" hidden="1" x14ac:dyDescent="0.25">
      <c r="A44" s="45">
        <v>2</v>
      </c>
      <c r="B44" s="77"/>
      <c r="C44" s="77"/>
      <c r="D44" s="78"/>
      <c r="E44" s="79"/>
      <c r="F44" s="77"/>
      <c r="G44" s="77"/>
      <c r="H44" s="80"/>
      <c r="I44" s="80"/>
      <c r="J44" s="80"/>
      <c r="K44" s="80"/>
      <c r="L44" s="80"/>
      <c r="M44" s="81" t="e">
        <f>M43</f>
        <v>#DIV/0!</v>
      </c>
      <c r="N44" s="82"/>
      <c r="O44" s="53"/>
      <c r="T44" s="1"/>
    </row>
    <row r="45" spans="1:20" ht="13.8" hidden="1" x14ac:dyDescent="0.25">
      <c r="A45" s="45">
        <v>2</v>
      </c>
      <c r="B45" s="77"/>
      <c r="C45" s="77"/>
      <c r="D45" s="78"/>
      <c r="E45" s="79"/>
      <c r="F45" s="77"/>
      <c r="G45" s="77"/>
      <c r="H45" s="80"/>
      <c r="I45" s="80"/>
      <c r="J45" s="80"/>
      <c r="K45" s="80"/>
      <c r="L45" s="80"/>
      <c r="M45" s="81" t="e">
        <f>M43</f>
        <v>#DIV/0!</v>
      </c>
      <c r="N45" s="82"/>
      <c r="O45" s="53"/>
      <c r="T45" s="1"/>
    </row>
    <row r="46" spans="1:20" ht="14.4" hidden="1" thickBot="1" x14ac:dyDescent="0.3">
      <c r="A46" s="54">
        <v>2</v>
      </c>
      <c r="B46" s="83"/>
      <c r="C46" s="83"/>
      <c r="D46" s="84"/>
      <c r="E46" s="85"/>
      <c r="F46" s="83"/>
      <c r="G46" s="83"/>
      <c r="H46" s="86"/>
      <c r="I46" s="86"/>
      <c r="J46" s="86"/>
      <c r="K46" s="86"/>
      <c r="L46" s="86"/>
      <c r="M46" s="87" t="e">
        <f>M43</f>
        <v>#DIV/0!</v>
      </c>
      <c r="N46" s="88"/>
      <c r="O46" s="59">
        <f>O43</f>
        <v>0</v>
      </c>
      <c r="T46" s="1"/>
    </row>
    <row r="47" spans="1:20" ht="16.2" thickBot="1" x14ac:dyDescent="0.35">
      <c r="A47" s="89"/>
      <c r="B47" s="90"/>
      <c r="C47" s="90"/>
      <c r="D47" s="91"/>
      <c r="E47" s="92"/>
      <c r="F47" s="93"/>
      <c r="G47" s="94"/>
      <c r="H47" s="95"/>
      <c r="I47" s="95"/>
      <c r="J47" s="95"/>
      <c r="K47" s="95"/>
      <c r="L47" s="95"/>
      <c r="M47" s="96"/>
      <c r="N47" s="97"/>
      <c r="O47" s="98"/>
    </row>
    <row r="48" spans="1:20" ht="15" thickTop="1" x14ac:dyDescent="0.25">
      <c r="A48" s="148" t="s">
        <v>38</v>
      </c>
      <c r="B48" s="149"/>
      <c r="C48" s="149"/>
      <c r="D48" s="149"/>
      <c r="E48" s="99"/>
      <c r="F48" s="99"/>
      <c r="G48" s="99" t="s">
        <v>39</v>
      </c>
      <c r="H48" s="99"/>
      <c r="I48" s="99"/>
      <c r="J48" s="99"/>
      <c r="K48" s="99"/>
      <c r="L48" s="99"/>
      <c r="M48" s="99"/>
      <c r="N48" s="99"/>
      <c r="O48" s="100"/>
      <c r="T48" s="24"/>
    </row>
    <row r="49" spans="1:20" ht="13.8" x14ac:dyDescent="0.25">
      <c r="A49" s="101" t="s">
        <v>62</v>
      </c>
      <c r="B49" s="101"/>
      <c r="C49" s="102"/>
      <c r="D49" s="101"/>
      <c r="E49" s="103"/>
      <c r="F49" s="101"/>
      <c r="G49" s="104" t="s">
        <v>40</v>
      </c>
      <c r="H49" s="77">
        <v>2</v>
      </c>
      <c r="I49" s="105" t="s">
        <v>41</v>
      </c>
      <c r="J49" s="77">
        <f ca="1">COUNTIF(F13:F62,"ЗМС")</f>
        <v>0</v>
      </c>
      <c r="K49" s="106"/>
      <c r="L49" s="107"/>
      <c r="M49" s="108"/>
      <c r="N49" s="109"/>
      <c r="O49" s="78"/>
      <c r="T49" s="24"/>
    </row>
    <row r="50" spans="1:20" ht="13.8" x14ac:dyDescent="0.25">
      <c r="A50" s="78" t="s">
        <v>63</v>
      </c>
      <c r="B50" s="101"/>
      <c r="C50" s="110"/>
      <c r="D50" s="101"/>
      <c r="E50" s="103"/>
      <c r="F50" s="101"/>
      <c r="G50" s="111" t="s">
        <v>42</v>
      </c>
      <c r="H50" s="77">
        <f>H51+H55</f>
        <v>16</v>
      </c>
      <c r="I50" s="105" t="s">
        <v>43</v>
      </c>
      <c r="J50" s="77">
        <f ca="1">COUNTIF(F13:F62,"МСМК")</f>
        <v>8</v>
      </c>
      <c r="K50" s="106"/>
      <c r="L50" s="107"/>
      <c r="M50" s="108"/>
      <c r="N50" s="109"/>
      <c r="O50" s="78"/>
      <c r="T50" s="24"/>
    </row>
    <row r="51" spans="1:20" ht="13.8" x14ac:dyDescent="0.25">
      <c r="A51" s="101" t="s">
        <v>64</v>
      </c>
      <c r="B51" s="101"/>
      <c r="C51" s="110"/>
      <c r="D51" s="101"/>
      <c r="E51" s="103"/>
      <c r="F51" s="101"/>
      <c r="G51" s="111" t="s">
        <v>44</v>
      </c>
      <c r="H51" s="77">
        <f>H52+H53+H54</f>
        <v>16</v>
      </c>
      <c r="I51" s="105" t="s">
        <v>45</v>
      </c>
      <c r="J51" s="77">
        <f ca="1">COUNTIF(F13:F62,"МС")</f>
        <v>8</v>
      </c>
      <c r="K51" s="106"/>
      <c r="L51" s="107"/>
      <c r="M51" s="108"/>
      <c r="N51" s="109"/>
      <c r="O51" s="78"/>
      <c r="T51" s="24"/>
    </row>
    <row r="52" spans="1:20" ht="13.8" x14ac:dyDescent="0.25">
      <c r="A52" s="101"/>
      <c r="B52" s="101"/>
      <c r="C52" s="110"/>
      <c r="D52" s="101"/>
      <c r="E52" s="103"/>
      <c r="F52" s="101"/>
      <c r="G52" s="111" t="s">
        <v>46</v>
      </c>
      <c r="H52" s="77">
        <f>COUNT(B23:B46)</f>
        <v>16</v>
      </c>
      <c r="I52" s="105" t="s">
        <v>47</v>
      </c>
      <c r="J52" s="77">
        <f ca="1">COUNTIF(F13:F62,"КМС")</f>
        <v>0</v>
      </c>
      <c r="K52" s="106"/>
      <c r="L52" s="107"/>
      <c r="M52" s="108"/>
      <c r="N52" s="109"/>
      <c r="O52" s="78"/>
    </row>
    <row r="53" spans="1:20" ht="13.8" x14ac:dyDescent="0.25">
      <c r="A53" s="101"/>
      <c r="B53" s="101"/>
      <c r="C53" s="110"/>
      <c r="D53" s="101"/>
      <c r="E53" s="103"/>
      <c r="F53" s="101"/>
      <c r="G53" s="111" t="s">
        <v>48</v>
      </c>
      <c r="H53" s="77">
        <f>COUNTIF(B13:B62,"НФ")</f>
        <v>0</v>
      </c>
      <c r="I53" s="105" t="s">
        <v>49</v>
      </c>
      <c r="J53" s="77">
        <f ca="1">COUNTIF(F13:F62,"1 СР")</f>
        <v>0</v>
      </c>
      <c r="K53" s="106"/>
      <c r="L53" s="107"/>
      <c r="M53" s="108"/>
      <c r="N53" s="109"/>
      <c r="O53" s="78"/>
      <c r="T53" s="1"/>
    </row>
    <row r="54" spans="1:20" ht="13.8" x14ac:dyDescent="0.25">
      <c r="A54" s="101"/>
      <c r="B54" s="101"/>
      <c r="C54" s="110"/>
      <c r="D54" s="101"/>
      <c r="E54" s="103"/>
      <c r="F54" s="101"/>
      <c r="G54" s="111" t="s">
        <v>50</v>
      </c>
      <c r="H54" s="77">
        <f>COUNTIF(B13:B62,"ДСКВ")</f>
        <v>0</v>
      </c>
      <c r="I54" s="112" t="s">
        <v>51</v>
      </c>
      <c r="J54" s="77">
        <f ca="1">COUNTIF(F13:F62,"2 СР")</f>
        <v>0</v>
      </c>
      <c r="K54" s="106"/>
      <c r="L54" s="107"/>
      <c r="M54" s="108"/>
      <c r="N54" s="109"/>
      <c r="O54" s="78"/>
      <c r="T54" s="1"/>
    </row>
    <row r="55" spans="1:20" ht="13.8" x14ac:dyDescent="0.25">
      <c r="A55" s="101"/>
      <c r="B55" s="101"/>
      <c r="C55" s="110"/>
      <c r="D55" s="101"/>
      <c r="E55" s="103"/>
      <c r="F55" s="101"/>
      <c r="G55" s="111" t="s">
        <v>52</v>
      </c>
      <c r="H55" s="77">
        <f>COUNTIF(B13:B62,"НС")</f>
        <v>0</v>
      </c>
      <c r="I55" s="112" t="s">
        <v>53</v>
      </c>
      <c r="J55" s="77">
        <f ca="1">COUNTIF(F13:F62,"3 СР")</f>
        <v>0</v>
      </c>
      <c r="K55" s="106"/>
      <c r="L55" s="107"/>
      <c r="M55" s="108"/>
      <c r="N55" s="109"/>
      <c r="O55" s="78"/>
      <c r="T55" s="1"/>
    </row>
    <row r="56" spans="1:20" ht="14.4" x14ac:dyDescent="0.25">
      <c r="A56" s="157"/>
      <c r="B56" s="158"/>
      <c r="C56" s="158"/>
      <c r="D56" s="158"/>
      <c r="E56" s="158" t="s">
        <v>54</v>
      </c>
      <c r="F56" s="158"/>
      <c r="G56" s="158"/>
      <c r="H56" s="158" t="s">
        <v>55</v>
      </c>
      <c r="I56" s="158"/>
      <c r="J56" s="158"/>
      <c r="K56" s="158"/>
      <c r="L56" s="158"/>
      <c r="M56" s="158" t="s">
        <v>56</v>
      </c>
      <c r="N56" s="158"/>
      <c r="O56" s="159"/>
      <c r="T56" s="1"/>
    </row>
    <row r="57" spans="1:20" ht="13.8" x14ac:dyDescent="0.25">
      <c r="A57" s="150"/>
      <c r="B57" s="151"/>
      <c r="C57" s="151"/>
      <c r="D57" s="151"/>
      <c r="E57" s="151"/>
      <c r="F57" s="152"/>
      <c r="G57" s="152"/>
      <c r="H57" s="152"/>
      <c r="I57" s="152"/>
      <c r="J57" s="152"/>
      <c r="K57" s="152"/>
      <c r="L57" s="152"/>
      <c r="M57" s="152"/>
      <c r="N57" s="152"/>
      <c r="O57" s="153"/>
    </row>
    <row r="58" spans="1:20" ht="13.8" x14ac:dyDescent="0.25">
      <c r="A58" s="113"/>
      <c r="B58" s="114"/>
      <c r="C58" s="114"/>
      <c r="D58" s="114"/>
      <c r="E58" s="115"/>
      <c r="F58" s="114"/>
      <c r="G58" s="114"/>
      <c r="H58" s="116"/>
      <c r="I58" s="116"/>
      <c r="J58" s="116"/>
      <c r="K58" s="116"/>
      <c r="L58" s="116"/>
      <c r="M58" s="114"/>
      <c r="N58" s="114"/>
      <c r="O58" s="117"/>
      <c r="T58" s="24"/>
    </row>
    <row r="59" spans="1:20" ht="13.8" x14ac:dyDescent="0.25">
      <c r="A59" s="113"/>
      <c r="B59" s="114"/>
      <c r="C59" s="114"/>
      <c r="D59" s="114"/>
      <c r="E59" s="115"/>
      <c r="F59" s="114"/>
      <c r="G59" s="114"/>
      <c r="H59" s="116"/>
      <c r="I59" s="116"/>
      <c r="J59" s="116"/>
      <c r="K59" s="116"/>
      <c r="L59" s="116"/>
      <c r="M59" s="114"/>
      <c r="N59" s="114"/>
      <c r="O59" s="117"/>
      <c r="T59" s="24"/>
    </row>
    <row r="60" spans="1:20" ht="13.8" x14ac:dyDescent="0.25">
      <c r="A60" s="113"/>
      <c r="B60" s="114"/>
      <c r="C60" s="114"/>
      <c r="D60" s="114"/>
      <c r="E60" s="115"/>
      <c r="F60" s="114"/>
      <c r="G60" s="114"/>
      <c r="H60" s="116"/>
      <c r="I60" s="116"/>
      <c r="J60" s="116"/>
      <c r="K60" s="116"/>
      <c r="L60" s="116"/>
      <c r="M60" s="114"/>
      <c r="N60" s="114"/>
      <c r="O60" s="117"/>
      <c r="T60" s="24"/>
    </row>
    <row r="61" spans="1:20" ht="13.8" x14ac:dyDescent="0.25">
      <c r="A61" s="113"/>
      <c r="B61" s="114"/>
      <c r="C61" s="114"/>
      <c r="D61" s="114"/>
      <c r="E61" s="115"/>
      <c r="F61" s="114"/>
      <c r="G61" s="114"/>
      <c r="H61" s="116"/>
      <c r="I61" s="116"/>
      <c r="J61" s="116"/>
      <c r="K61" s="116"/>
      <c r="L61" s="116"/>
      <c r="M61" s="118"/>
      <c r="N61" s="119"/>
      <c r="O61" s="117"/>
      <c r="T61" s="24"/>
    </row>
    <row r="62" spans="1:20" ht="14.4" thickBot="1" x14ac:dyDescent="0.3">
      <c r="A62" s="154" t="s">
        <v>5</v>
      </c>
      <c r="B62" s="155"/>
      <c r="C62" s="155"/>
      <c r="D62" s="155"/>
      <c r="E62" s="155" t="str">
        <f>G17</f>
        <v>Вдовин С.М. (1 кат., Санкт-Петербург)</v>
      </c>
      <c r="F62" s="155"/>
      <c r="G62" s="155"/>
      <c r="H62" s="155" t="str">
        <f>G18</f>
        <v>Валова А.С. (ВК, Санкт-Петербург)</v>
      </c>
      <c r="I62" s="155"/>
      <c r="J62" s="155"/>
      <c r="K62" s="155"/>
      <c r="L62" s="155"/>
      <c r="M62" s="155" t="str">
        <f>G19</f>
        <v>Соловьев Г.Н. (ВК, Санкт-Петербург)</v>
      </c>
      <c r="N62" s="155"/>
      <c r="O62" s="156"/>
    </row>
    <row r="63" spans="1:20" ht="13.8" thickTop="1" x14ac:dyDescent="0.25">
      <c r="T63" s="24"/>
    </row>
    <row r="64" spans="1:20" x14ac:dyDescent="0.25">
      <c r="T64" s="24"/>
    </row>
    <row r="65" spans="20:20" x14ac:dyDescent="0.25">
      <c r="T65" s="24"/>
    </row>
    <row r="66" spans="20:20" x14ac:dyDescent="0.25">
      <c r="T66" s="24"/>
    </row>
    <row r="67" spans="20:20" x14ac:dyDescent="0.25">
      <c r="T67" s="24"/>
    </row>
    <row r="69" spans="20:20" x14ac:dyDescent="0.25">
      <c r="T69" s="24"/>
    </row>
    <row r="70" spans="20:20" x14ac:dyDescent="0.25">
      <c r="T70" s="24"/>
    </row>
    <row r="71" spans="20:20" x14ac:dyDescent="0.25">
      <c r="T71" s="24"/>
    </row>
    <row r="72" spans="20:20" x14ac:dyDescent="0.25">
      <c r="T72" s="24"/>
    </row>
    <row r="73" spans="20:20" x14ac:dyDescent="0.25">
      <c r="T73" s="24"/>
    </row>
    <row r="75" spans="20:20" x14ac:dyDescent="0.25">
      <c r="T75" s="1"/>
    </row>
    <row r="76" spans="20:20" x14ac:dyDescent="0.25">
      <c r="T76" s="24"/>
    </row>
    <row r="77" spans="20:20" x14ac:dyDescent="0.25">
      <c r="T77" s="24"/>
    </row>
    <row r="78" spans="20:20" x14ac:dyDescent="0.25">
      <c r="T78" s="1"/>
    </row>
    <row r="79" spans="20:20" x14ac:dyDescent="0.25">
      <c r="T79" s="1"/>
    </row>
    <row r="81" spans="20:20" x14ac:dyDescent="0.25">
      <c r="T81" s="24"/>
    </row>
    <row r="82" spans="20:20" x14ac:dyDescent="0.25">
      <c r="T82" s="24"/>
    </row>
  </sheetData>
  <mergeCells count="42"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O21:O22"/>
    <mergeCell ref="A48:D48"/>
    <mergeCell ref="A57:E57"/>
    <mergeCell ref="F57:O57"/>
    <mergeCell ref="A62:D62"/>
    <mergeCell ref="E62:G62"/>
    <mergeCell ref="H62:L62"/>
    <mergeCell ref="M62:O62"/>
    <mergeCell ref="A56:D56"/>
    <mergeCell ref="E56:G56"/>
    <mergeCell ref="H56:L56"/>
    <mergeCell ref="M56:O56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2023-06-08T16:10:49Z</dcterms:created>
  <dcterms:modified xsi:type="dcterms:W3CDTF">2024-01-15T11:40:17Z</dcterms:modified>
</cp:coreProperties>
</file>