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КЛАССИК'!$B$21:$I$22</definedName>
    <definedName name="_xlnm.Print_Area" localSheetId="0">'ВС 26.04 КЛАССИК'!$A$1:$K$43</definedName>
  </definedNames>
  <calcPr calcId="145621"/>
</workbook>
</file>

<file path=xl/calcChain.xml><?xml version="1.0" encoding="utf-8"?>
<calcChain xmlns="http://schemas.openxmlformats.org/spreadsheetml/2006/main">
  <c r="I40" i="127" l="1"/>
  <c r="E40" i="127"/>
  <c r="A40" i="127"/>
  <c r="K32" i="127"/>
  <c r="H32" i="127"/>
  <c r="K31" i="127"/>
  <c r="H31" i="127"/>
  <c r="K30" i="127"/>
  <c r="H30" i="127"/>
  <c r="K29" i="127"/>
  <c r="K28" i="127"/>
  <c r="K27" i="127"/>
  <c r="K26" i="127"/>
</calcChain>
</file>

<file path=xl/sharedStrings.xml><?xml version="1.0" encoding="utf-8"?>
<sst xmlns="http://schemas.openxmlformats.org/spreadsheetml/2006/main" count="72" uniqueCount="70">
  <si>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</si>
  <si>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</si>
  <si>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</si>
  <si>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</si>
  <si>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</si>
  <si>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</si>
  <si>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</si>
  <si>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</si>
  <si>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</si>
  <si>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</si>
  <si>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</si>
  <si>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</si>
  <si>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</si>
  <si>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</si>
  <si>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</si>
  <si>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</si>
  <si>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</si>
  <si>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</si>
  <si>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</si>
  <si>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</si>
  <si>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</si>
  <si>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</si>
  <si>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</si>
  <si>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</si>
  <si>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</si>
  <si>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</si>
  <si>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</si>
  <si>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</si>
  <si>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</si>
  <si>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</si>
  <si>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</si>
  <si>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</si>
  <si>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</si>
  <si>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</si>
  <si>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</si>
  <si>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</si>
  <si>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</si>
  <si>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</si>
  <si>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</si>
  <si>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</si>
  <si>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</si>
  <si>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</si>
  <si>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</si>
  <si>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</si>
  <si>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</si>
  <si>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</si>
  <si>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</si>
  <si>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</si>
  <si>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</si>
  <si>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</si>
  <si>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</si>
  <si>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</si>
  <si>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</si>
  <si>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</si>
  <si>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</si>
  <si>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</si>
  <si>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Девушки 15-16 лет</t>
  </si>
  <si>
    <t>2,7 м</t>
  </si>
  <si>
    <t>350 м</t>
  </si>
  <si>
    <t>ДЫШАКОВ А.С. (ВК, г. Москва)</t>
  </si>
  <si>
    <t>МЕСТО ПРОВЕДЕНИЯ: г.Брянск</t>
  </si>
  <si>
    <t>№ ЕКП 2024: 2008320021019379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</si>
  <si>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</si>
  <si>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</si>
  <si>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ДАТА ПРОВЕДЕНИЯ: 14-15 июня 2024г.</t>
  </si>
  <si>
    <t>916</t>
  </si>
  <si>
    <t>10142775088</t>
  </si>
  <si>
    <t>Фадеева Кристина</t>
  </si>
  <si>
    <t>10.12.2009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</si>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</sst>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horizontal="center" vertical="center" wrapText="1"/>
    </xf>
    <xf numFmtId="0" fontId="16" fillId="2" borderId="39" xfId="8" applyFont="1" applyFill="1" applyBorder="1" applyAlignment="1">
      <alignment vertical="center" wrapText="1"/>
    </xf>
    <xf numFmtId="14" fontId="16" fillId="2" borderId="39" xfId="8" applyNumberFormat="1" applyFont="1" applyFill="1" applyBorder="1" applyAlignment="1">
      <alignment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" fontId="8" fillId="0" borderId="38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0" fontId="16" fillId="2" borderId="42" xfId="2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657226</xdr:colOff>
      <xdr:row>0</xdr:row>
      <xdr:rowOff>0</xdr:rowOff>
    </xdr:from>
    <xdr:to>
      <xdr:col>10</xdr:col>
      <xdr:colOff>1216027</xdr:colOff>
      <xdr:row>3</xdr:row>
      <xdr:rowOff>208559</xdr:rowOff>
    </xdr:to>
    <xdr:pic>
      <xdr:nvPicPr>
        <xdr:cNvPr id="4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6" y="0"/>
          <a:ext cx="13684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topLeftCell="A7" zoomScaleNormal="100" zoomScaleSheetLayoutView="100" workbookViewId="0">
      <selection activeCell="H28" sqref="H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3.66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1.33203125" style="31" customWidth="1"/>
    <col min="9" max="9" width="12.33203125" style="31" customWidth="1"/>
    <col min="10" max="10" width="12.109375" style="2" customWidth="1"/>
    <col min="11" max="11" width="18.6640625" style="2" customWidth="1"/>
  </cols>
  <sheetData>
    <row r="1" spans="1:11" ht="21" x14ac:dyDescent="0.25">
      <c r="A1" s="128" t="s">
        <v>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ht="21" x14ac:dyDescent="0.25">
      <c r="A2" s="128" t="s">
        <v>27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1" x14ac:dyDescent="0.25">
      <c r="A3" s="128" t="s">
        <v>63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</row>
    <row r="4" spans="1:11" ht="21" x14ac:dyDescent="0.25">
      <c r="A4" s="128" t="s">
        <v>62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</row>
    <row r="5" spans="1:11" ht="2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28.8" x14ac:dyDescent="0.25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21" x14ac:dyDescent="0.25">
      <c r="A7" s="130" t="s">
        <v>11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1.6" thickBot="1" x14ac:dyDescent="0.3">
      <c r="A8" s="131" t="s">
        <v>24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</row>
    <row r="9" spans="1:11" ht="18.600000000000001" thickTop="1" x14ac:dyDescent="0.25">
      <c r="A9" s="132" t="s">
        <v>16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8" x14ac:dyDescent="0.25">
      <c r="A10" s="135" t="s">
        <v>45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7"/>
    </row>
    <row r="11" spans="1:11" ht="18" x14ac:dyDescent="0.25">
      <c r="A11" s="135" t="s">
        <v>56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ht="21" x14ac:dyDescent="0.25">
      <c r="A12" s="125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</row>
    <row r="13" spans="1:11" ht="15.6" x14ac:dyDescent="0.25">
      <c r="A13" s="123" t="s">
        <v>60</v>
      </c>
      <c r="B13" s="124"/>
      <c r="C13" s="124"/>
      <c r="D13" s="124"/>
      <c r="E13" s="3"/>
      <c r="F13" s="92" t="s">
        <v>52</v>
      </c>
      <c r="G13" s="92"/>
      <c r="H13" s="16"/>
      <c r="I13" s="16"/>
      <c r="J13" s="4"/>
      <c r="K13" s="5" t="s">
        <v>51</v>
      </c>
    </row>
    <row r="14" spans="1:11" ht="15.6" x14ac:dyDescent="0.25">
      <c r="A14" s="97" t="s">
        <v>64</v>
      </c>
      <c r="B14" s="98"/>
      <c r="C14" s="98"/>
      <c r="D14" s="98"/>
      <c r="E14" s="6"/>
      <c r="F14" s="41" t="s">
        <v>53</v>
      </c>
      <c r="G14" s="41"/>
      <c r="H14" s="17"/>
      <c r="I14" s="17"/>
      <c r="J14" s="7"/>
      <c r="K14" s="8" t="s">
        <v>61</v>
      </c>
    </row>
    <row r="15" spans="1:11" ht="14.4" x14ac:dyDescent="0.25">
      <c r="A15" s="99" t="s">
        <v>6</v>
      </c>
      <c r="B15" s="100"/>
      <c r="C15" s="100"/>
      <c r="D15" s="100"/>
      <c r="E15" s="100"/>
      <c r="F15" s="100"/>
      <c r="G15" s="101"/>
      <c r="H15" s="102" t="s">
        <v>0</v>
      </c>
      <c r="I15" s="103"/>
      <c r="J15" s="103"/>
      <c r="K15" s="104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50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59</v>
      </c>
      <c r="H17" s="54" t="s">
        <v>31</v>
      </c>
      <c r="I17" s="55"/>
      <c r="J17" s="55"/>
      <c r="K17" s="75" t="s">
        <v>57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54</v>
      </c>
      <c r="H18" s="54" t="s">
        <v>32</v>
      </c>
      <c r="I18" s="55"/>
      <c r="J18" s="55"/>
      <c r="K18" s="75" t="s">
        <v>58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55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1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13" t="s">
        <v>38</v>
      </c>
      <c r="I21" s="114"/>
      <c r="J21" s="109" t="s">
        <v>18</v>
      </c>
      <c r="K21" s="111" t="s">
        <v>9</v>
      </c>
    </row>
    <row r="22" spans="1:11" ht="13.95" customHeight="1" thickBot="1" x14ac:dyDescent="0.3">
      <c r="A22" s="95"/>
      <c r="B22" s="87"/>
      <c r="C22" s="87"/>
      <c r="D22" s="87"/>
      <c r="E22" s="88"/>
      <c r="F22" s="90"/>
      <c r="G22" s="87"/>
      <c r="H22" s="94"/>
      <c r="I22" s="89"/>
      <c r="J22" s="110"/>
      <c r="K22" s="112"/>
    </row>
    <row r="23" spans="1:11" x14ac:dyDescent="0.25">
      <c r="A23" s="96">
        <v>1</v>
      </c>
      <c r="B23" s="138" t="s">
        <v>65</v>
      </c>
      <c r="C23" s="139" t="s">
        <v>66</v>
      </c>
      <c r="D23" s="139" t="s">
        <v>67</v>
      </c>
      <c r="E23" s="138" t="s">
        <v>68</v>
      </c>
      <c r="F23" s="138" t="s">
        <v>46</v>
      </c>
      <c r="G23" s="138" t="s">
        <v>69</v>
      </c>
      <c r="H23" s="96"/>
      <c r="I23" s="93"/>
      <c r="J23" s="77"/>
      <c r="K23" s="78"/>
    </row>
    <row r="24" spans="1:11" ht="16.2" thickBot="1" x14ac:dyDescent="0.35">
      <c r="A24" s="23"/>
      <c r="B24" s="24"/>
      <c r="C24" s="24"/>
      <c r="D24" s="1"/>
      <c r="E24" s="25"/>
      <c r="F24" s="15"/>
      <c r="G24" s="15"/>
      <c r="H24" s="26"/>
      <c r="I24" s="26"/>
      <c r="J24" s="27"/>
      <c r="K24" s="27"/>
    </row>
    <row r="25" spans="1:11" ht="15" thickTop="1" x14ac:dyDescent="0.25">
      <c r="A25" s="105" t="s">
        <v>3</v>
      </c>
      <c r="B25" s="106"/>
      <c r="C25" s="106"/>
      <c r="D25" s="106"/>
      <c r="E25" s="53"/>
      <c r="F25" s="53"/>
      <c r="G25" s="107" t="s">
        <v>25</v>
      </c>
      <c r="H25" s="107"/>
      <c r="I25" s="106"/>
      <c r="J25" s="107"/>
      <c r="K25" s="108"/>
    </row>
    <row r="26" spans="1:11" x14ac:dyDescent="0.25">
      <c r="A26" s="67" t="s">
        <v>33</v>
      </c>
      <c r="B26" s="21"/>
      <c r="C26" s="21"/>
      <c r="D26" s="68"/>
      <c r="E26" s="29"/>
      <c r="F26" s="65"/>
      <c r="G26" s="28" t="s">
        <v>21</v>
      </c>
      <c r="H26" s="61">
        <v>1</v>
      </c>
      <c r="I26" s="71"/>
      <c r="J26" s="45" t="s">
        <v>19</v>
      </c>
      <c r="K26" s="74">
        <f>COUNTIF(F23:F23,"ЗМС")</f>
        <v>0</v>
      </c>
    </row>
    <row r="27" spans="1:11" x14ac:dyDescent="0.25">
      <c r="A27" s="67" t="s">
        <v>34</v>
      </c>
      <c r="B27" s="21"/>
      <c r="C27" s="21"/>
      <c r="D27" s="68"/>
      <c r="E27" s="2"/>
      <c r="F27" s="66"/>
      <c r="G27" s="30" t="s">
        <v>43</v>
      </c>
      <c r="H27" s="60">
        <v>1</v>
      </c>
      <c r="I27" s="63"/>
      <c r="J27" s="45" t="s">
        <v>15</v>
      </c>
      <c r="K27" s="74">
        <f>COUNTIF(F23:F23,"МСМК")</f>
        <v>0</v>
      </c>
    </row>
    <row r="28" spans="1:11" x14ac:dyDescent="0.25">
      <c r="A28" s="67" t="s">
        <v>35</v>
      </c>
      <c r="B28" s="21"/>
      <c r="C28" s="21"/>
      <c r="D28" s="68"/>
      <c r="E28" s="2"/>
      <c r="F28" s="66"/>
      <c r="G28" s="30" t="s">
        <v>44</v>
      </c>
      <c r="H28" s="60">
        <v>1</v>
      </c>
      <c r="I28" s="63"/>
      <c r="J28" s="45" t="s">
        <v>17</v>
      </c>
      <c r="K28" s="74">
        <f>COUNTIF(F23:F23,"МС")</f>
        <v>0</v>
      </c>
    </row>
    <row r="29" spans="1:11" x14ac:dyDescent="0.25">
      <c r="A29" s="67" t="s">
        <v>36</v>
      </c>
      <c r="B29" s="21"/>
      <c r="C29" s="21"/>
      <c r="D29" s="68"/>
      <c r="E29" s="2"/>
      <c r="F29" s="66"/>
      <c r="G29" s="30" t="s">
        <v>39</v>
      </c>
      <c r="H29" s="61">
        <v>1</v>
      </c>
      <c r="I29" s="62"/>
      <c r="J29" s="45" t="s">
        <v>20</v>
      </c>
      <c r="K29" s="74">
        <f>COUNTIF(F23:F23,"КМС")</f>
        <v>0</v>
      </c>
    </row>
    <row r="30" spans="1:11" x14ac:dyDescent="0.25">
      <c r="A30" s="67"/>
      <c r="B30" s="21"/>
      <c r="C30" s="21"/>
      <c r="D30" s="68"/>
      <c r="E30" s="2"/>
      <c r="F30" s="66"/>
      <c r="G30" s="30" t="s">
        <v>40</v>
      </c>
      <c r="H30" s="61">
        <f>COUNTIF(A23:A23,"НФ")</f>
        <v>0</v>
      </c>
      <c r="I30" s="62"/>
      <c r="J30" s="81" t="s">
        <v>46</v>
      </c>
      <c r="K30" s="74">
        <f>COUNTIF(F23:F23,"1 сп.р.")</f>
        <v>1</v>
      </c>
    </row>
    <row r="31" spans="1:11" x14ac:dyDescent="0.25">
      <c r="A31" s="67"/>
      <c r="B31" s="21"/>
      <c r="C31" s="21"/>
      <c r="D31" s="68"/>
      <c r="E31" s="2"/>
      <c r="F31" s="66"/>
      <c r="G31" s="30" t="s">
        <v>41</v>
      </c>
      <c r="H31" s="46">
        <f>COUNTIF(A23:A23,"НС")</f>
        <v>0</v>
      </c>
      <c r="I31" s="64"/>
      <c r="J31" s="80" t="s">
        <v>48</v>
      </c>
      <c r="K31" s="74">
        <f>COUNTIF(F23:F23,"2 сп.р.")</f>
        <v>0</v>
      </c>
    </row>
    <row r="32" spans="1:11" x14ac:dyDescent="0.25">
      <c r="A32" s="67"/>
      <c r="B32" s="21"/>
      <c r="C32" s="21"/>
      <c r="D32" s="68"/>
      <c r="E32" s="32"/>
      <c r="F32" s="72"/>
      <c r="G32" s="30" t="s">
        <v>42</v>
      </c>
      <c r="H32" s="46">
        <f>COUNTIF(A23:A23,"ДСКВ")</f>
        <v>0</v>
      </c>
      <c r="I32" s="73"/>
      <c r="J32" s="79" t="s">
        <v>47</v>
      </c>
      <c r="K32" s="74">
        <f>COUNTIF(F23:F23,"3 сп.р.")</f>
        <v>0</v>
      </c>
    </row>
    <row r="33" spans="1:11" x14ac:dyDescent="0.25">
      <c r="A33" s="33"/>
      <c r="K33" s="34"/>
    </row>
    <row r="34" spans="1:11" ht="15.6" x14ac:dyDescent="0.25">
      <c r="A34" s="116" t="s">
        <v>2</v>
      </c>
      <c r="B34" s="117"/>
      <c r="C34" s="117"/>
      <c r="D34" s="117"/>
      <c r="E34" s="118" t="s">
        <v>7</v>
      </c>
      <c r="F34" s="118"/>
      <c r="G34" s="118"/>
      <c r="H34" s="118"/>
      <c r="I34" s="118" t="s">
        <v>37</v>
      </c>
      <c r="J34" s="118"/>
      <c r="K34" s="119"/>
    </row>
    <row r="35" spans="1:11" x14ac:dyDescent="0.25">
      <c r="A35" s="33"/>
      <c r="B35" s="2"/>
      <c r="C35" s="2"/>
      <c r="E35" s="2"/>
      <c r="F35" s="29"/>
      <c r="G35" s="29"/>
      <c r="H35" s="29"/>
      <c r="I35" s="29"/>
      <c r="J35" s="29"/>
      <c r="K35" s="38"/>
    </row>
    <row r="36" spans="1:11" x14ac:dyDescent="0.25">
      <c r="A36" s="35"/>
      <c r="D36" s="36"/>
      <c r="E36" s="69"/>
      <c r="F36" s="36"/>
      <c r="G36" s="36"/>
      <c r="H36" s="70"/>
      <c r="I36" s="70"/>
      <c r="J36" s="36"/>
      <c r="K36" s="37"/>
    </row>
    <row r="37" spans="1:11" x14ac:dyDescent="0.25">
      <c r="A37" s="35"/>
      <c r="D37" s="36"/>
      <c r="E37" s="69"/>
      <c r="F37" s="36"/>
      <c r="G37" s="36"/>
      <c r="H37" s="70"/>
      <c r="I37" s="70"/>
      <c r="J37" s="36"/>
      <c r="K37" s="37"/>
    </row>
    <row r="38" spans="1:11" x14ac:dyDescent="0.25">
      <c r="A38" s="35"/>
      <c r="D38" s="36"/>
      <c r="E38" s="69"/>
      <c r="F38" s="36"/>
      <c r="G38" s="36"/>
      <c r="H38" s="70"/>
      <c r="I38" s="70"/>
      <c r="J38" s="36"/>
      <c r="K38" s="37"/>
    </row>
    <row r="39" spans="1:11" x14ac:dyDescent="0.25">
      <c r="A39" s="35"/>
      <c r="D39" s="36"/>
      <c r="E39" s="69"/>
      <c r="F39" s="36"/>
      <c r="G39" s="36"/>
      <c r="H39" s="70"/>
      <c r="I39" s="70"/>
      <c r="J39" s="36"/>
      <c r="K39" s="37"/>
    </row>
    <row r="40" spans="1:11" ht="16.2" thickBot="1" x14ac:dyDescent="0.3">
      <c r="A40" s="120" t="str">
        <f>G18</f>
        <v>БУКОВА О.Ю.(IК, г. Пенза)</v>
      </c>
      <c r="B40" s="121"/>
      <c r="C40" s="121"/>
      <c r="D40" s="121"/>
      <c r="E40" s="121" t="str">
        <f>G17</f>
        <v>ДЫШАКОВ А.С. (ВК, г. Москва)</v>
      </c>
      <c r="F40" s="121"/>
      <c r="G40" s="121"/>
      <c r="H40" s="121"/>
      <c r="I40" s="121" t="str">
        <f>G19</f>
        <v>КОЧЕТКОВ Д.А. (ВК, г. Саранск)</v>
      </c>
      <c r="J40" s="121"/>
      <c r="K40" s="122"/>
    </row>
    <row r="41" spans="1:11" ht="14.4" thickTop="1" x14ac:dyDescent="0.25"/>
    <row r="42" spans="1:11" ht="18" x14ac:dyDescent="0.25">
      <c r="A42" s="49"/>
      <c r="B42" s="50"/>
      <c r="C42" s="50"/>
      <c r="D42" s="49"/>
      <c r="E42" s="51"/>
      <c r="F42" s="49"/>
      <c r="G42" s="49"/>
      <c r="H42" s="52"/>
      <c r="I42" s="52"/>
      <c r="J42" s="49"/>
      <c r="K42" s="49"/>
    </row>
    <row r="43" spans="1:11" ht="21" x14ac:dyDescent="0.25">
      <c r="A43" s="47"/>
      <c r="B43" s="47"/>
      <c r="C43" s="48"/>
      <c r="D43" s="115"/>
      <c r="E43" s="115"/>
      <c r="F43" s="115"/>
      <c r="G43" s="115"/>
    </row>
    <row r="44" spans="1:11" ht="18" x14ac:dyDescent="0.25">
      <c r="D44" s="49"/>
    </row>
  </sheetData>
  <autoFilter ref="B21:I22">
    <filterColumn colId="6" showButton="0"/>
  </autoFilter>
  <mergeCells count="28">
    <mergeCell ref="A13:D1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D43:G43"/>
    <mergeCell ref="A34:D34"/>
    <mergeCell ref="E34:H34"/>
    <mergeCell ref="I34:K34"/>
    <mergeCell ref="A40:D40"/>
    <mergeCell ref="E40:H40"/>
    <mergeCell ref="I40:K40"/>
    <mergeCell ref="A14:D14"/>
    <mergeCell ref="A15:G15"/>
    <mergeCell ref="H15:K15"/>
    <mergeCell ref="A25:D25"/>
    <mergeCell ref="G25:K25"/>
    <mergeCell ref="J21:J22"/>
    <mergeCell ref="K21:K22"/>
    <mergeCell ref="H21:I2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 26.04 КЛАССИК</vt:lpstr>
      <vt:lpstr>'ВС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2024-06-15T11:55:42Z</dcterms:modified>
</cp:coreProperties>
</file>