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0" yWindow="0" windowWidth="20490" windowHeight="7755" tabRatio="789"/>
  </bookViews>
  <sheets>
    <sheet name="инд гонка юн" sheetId="92" r:id="rId1"/>
  </sheets>
  <definedNames>
    <definedName name="_xlnm.Print_Titles" localSheetId="0">'инд гонка юн'!$21:$21</definedName>
    <definedName name="_xlnm.Print_Area" localSheetId="0">'инд гонка юн'!$A$1:$L$74</definedName>
  </definedNames>
  <calcPr calcId="124519" refMode="R1C1"/>
</workbook>
</file>

<file path=xl/calcChain.xml><?xml version="1.0" encoding="utf-8"?>
<calcChain xmlns="http://schemas.openxmlformats.org/spreadsheetml/2006/main">
  <c r="J74" i="92"/>
  <c r="J22" l="1"/>
  <c r="H74" l="1"/>
  <c r="E74"/>
  <c r="J23"/>
  <c r="J24"/>
  <c r="J25"/>
  <c r="J26"/>
  <c r="J27"/>
  <c r="J28"/>
  <c r="J29"/>
  <c r="J30"/>
  <c r="J31"/>
  <c r="I62" l="1"/>
  <c r="L65"/>
  <c r="I65"/>
  <c r="L64"/>
  <c r="I64"/>
  <c r="L63"/>
  <c r="I63"/>
  <c r="L62"/>
  <c r="L61"/>
  <c r="L60"/>
  <c r="L59"/>
  <c r="I61" l="1"/>
  <c r="I60" s="1"/>
  <c r="I25" l="1"/>
  <c r="I26"/>
  <c r="I27"/>
  <c r="I28"/>
  <c r="I29"/>
  <c r="I30"/>
  <c r="I31"/>
  <c r="I24"/>
  <c r="I23"/>
</calcChain>
</file>

<file path=xl/sharedStrings.xml><?xml version="1.0" encoding="utf-8"?>
<sst xmlns="http://schemas.openxmlformats.org/spreadsheetml/2006/main" count="101" uniqueCount="76">
  <si>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</si>
  <si>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</si>
  <si>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</si>
  <si>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</si>
  <si>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</si>
  <si>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</si>
  <si>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</si>
  <si>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</si>
  <si>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</si>
  <si>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</si>
  <si>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</si>
  <si>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</si>
  <si>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</si>
  <si>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</si>
  <si>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</si>
  <si>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</si>
  <si>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</si>
  <si>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</si>
  <si>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</si>
  <si>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</si>
  <si>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</si>
  <si>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КОД UCI</t>
  </si>
  <si>
    <t>ИТОГОВЫЙ ПРОТОКОЛ</t>
  </si>
  <si>
    <t>СКОРОСТЬ км/ч</t>
  </si>
  <si>
    <t>ВЫПОЛНЕНИЕ НТУ ЕВСК</t>
  </si>
  <si>
    <t>ОТСТАВАНИЕ</t>
  </si>
  <si>
    <t>КМС</t>
  </si>
  <si>
    <t>ДАТА РОЖД.</t>
  </si>
  <si>
    <t>1 СР</t>
  </si>
  <si>
    <t>2 СР</t>
  </si>
  <si>
    <t>3 СР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</si>
  <si>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</si>
  <si>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</si>
  <si>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</si>
  <si>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</si>
  <si>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</si>
  <si>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</si>
  <si>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</si>
  <si>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</si>
  <si>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</si>
  <si>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</si>
  <si>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НАЗВАНИЕ ТРАССЫ / РЕГ. НОМЕР:</t>
  </si>
  <si>
    <t>МАКСИМАЛЬНЫЙ ПЕРЕПАД (HD):</t>
  </si>
  <si>
    <t>СУММА ПЕРЕПАДОВ (ТС):</t>
  </si>
  <si>
    <t>ДЛИНА КРУГА/КРУГОВ:</t>
  </si>
  <si>
    <t>ПРОДЧЕНКО Павел</t>
  </si>
  <si>
    <t>ВАХТЕРОВ Илья</t>
  </si>
  <si>
    <t>ВОРГАНОВ Максим</t>
  </si>
  <si>
    <t>ПОЛЕХИН Артем</t>
  </si>
  <si>
    <t>Осадки: без осадков</t>
  </si>
  <si>
    <t>Ветер: 2 м/с (с/з)</t>
  </si>
  <si>
    <t>СУДЬЯ НА ФИНИШЕ</t>
  </si>
  <si>
    <t>маунтинбайк - кросс-кантри</t>
  </si>
  <si>
    <t>мужчины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</si>
  <si>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Москва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</si>
  <si>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10ч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</si>
  <si>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11ч 45м</t>
    </r>
  </si>
  <si>
    <t xml:space="preserve">№ ЕКП 2022: </t>
  </si>
  <si>
    <t xml:space="preserve">№ ВРВС: </t>
  </si>
  <si>
    <t>3 км/4</t>
  </si>
  <si>
    <t>Москва</t>
  </si>
  <si>
    <t>Дышаков С.В. (1К, г.Москва]</t>
  </si>
  <si>
    <t>Дышакова М.С. (1К, г.Москва]</t>
  </si>
  <si>
    <t>Дышакова И.С. (1К, г.Москва]</t>
  </si>
  <si>
    <t>Сычев Артем</t>
  </si>
  <si>
    <t>Федерация велосипедного спорта в городе Москве</t>
  </si>
  <si>
    <t>РЕГИОНАЛЬНЫЕ СОРЕВНОВАНИЯ</t>
  </si>
  <si>
    <t>Чемпионат города Москвы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</si>
  <si>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11 июня 2022 года              </t>
    </r>
  </si>
  <si>
    <t>Леонтьев Алексей</t>
  </si>
  <si>
    <t>Алехин Алексей</t>
  </si>
  <si>
    <t>Лухманов Сергей</t>
  </si>
  <si>
    <t>ВАСИЛЬЕВ Семен</t>
  </si>
  <si>
    <t>Москвин Макар</t>
  </si>
  <si>
    <t>Температура: +20</t>
  </si>
  <si>
    <t>Влажность: 15%</t>
  </si>
</sst>
</file>

<file path=xl/styles.xml><?xml version="1.0" encoding="utf-8"?>
<styleSheet xmlns="http://schemas.openxmlformats.org/spreadsheetml/2006/main">
  <numFmts count="1">
    <numFmt numFmtId="164" formatCode="yyyy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2B2E3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.5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7">
    <xf numFmtId="0" fontId="0" fillId="0" borderId="0" xfId="0"/>
    <xf numFmtId="49" fontId="6" fillId="0" borderId="4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49" fontId="6" fillId="0" borderId="4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2" fontId="5" fillId="0" borderId="3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1" fontId="5" fillId="0" borderId="1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14" fontId="9" fillId="0" borderId="22" xfId="0" applyNumberFormat="1" applyFont="1" applyBorder="1" applyAlignment="1">
      <alignment horizontal="center" vertical="center" wrapText="1"/>
    </xf>
    <xf numFmtId="21" fontId="5" fillId="0" borderId="22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/>
    <xf numFmtId="0" fontId="1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7" fillId="0" borderId="1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8" fillId="0" borderId="11" xfId="0" applyFont="1" applyBorder="1" applyAlignment="1">
      <alignment horizontal="right"/>
    </xf>
    <xf numFmtId="0" fontId="17" fillId="0" borderId="1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7" fillId="0" borderId="24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33" xfId="3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21" fillId="0" borderId="0" xfId="8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596087</xdr:colOff>
      <xdr:row>0</xdr:row>
      <xdr:rowOff>104383</xdr:rowOff>
    </xdr:from>
    <xdr:to>
      <xdr:col>3</xdr:col>
      <xdr:colOff>723695</xdr:colOff>
      <xdr:row>2</xdr:row>
      <xdr:rowOff>169623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539" y="104383"/>
          <a:ext cx="923532" cy="7176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193877</xdr:colOff>
      <xdr:row>2</xdr:row>
      <xdr:rowOff>182671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1617" cy="835068"/>
        </a:xfrm>
        <a:prstGeom prst="rect">
          <a:avLst/>
        </a:prstGeom>
      </xdr:spPr>
    </xdr:pic>
    <xdr:clientData/>
  </xdr:twoCellAnchor>
  <xdr:twoCellAnchor editAs="oneCell">
    <xdr:from>
      <xdr:col>10</xdr:col>
      <xdr:colOff>861166</xdr:colOff>
      <xdr:row>0</xdr:row>
      <xdr:rowOff>0</xdr:rowOff>
    </xdr:from>
    <xdr:to>
      <xdr:col>11</xdr:col>
      <xdr:colOff>779486</xdr:colOff>
      <xdr:row>2</xdr:row>
      <xdr:rowOff>261277</xdr:rowOff>
    </xdr:to>
    <xdr:pic>
      <xdr:nvPicPr>
        <xdr:cNvPr id="5" name="Рисунок 4" descr="https://storage.myseldon.com/yugo/72D29B2B9D4096B92D0290051644B4AC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4522" y="0"/>
          <a:ext cx="923012" cy="9136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R75"/>
  <sheetViews>
    <sheetView tabSelected="1" view="pageBreakPreview" zoomScale="73" zoomScaleSheetLayoutView="73" workbookViewId="0">
      <selection activeCell="I60" sqref="I60"/>
    </sheetView>
  </sheetViews>
  <sheetFormatPr defaultRowHeight="12.75"/>
  <cols>
    <col min="1" max="1" width="7" style="4" customWidth="1"/>
    <col min="2" max="2" width="8.140625" style="5" customWidth="1"/>
    <col min="3" max="3" width="12" style="5" customWidth="1"/>
    <col min="4" max="4" width="21.85546875" style="4" customWidth="1"/>
    <col min="5" max="5" width="10.28515625" style="4" customWidth="1"/>
    <col min="6" max="6" width="8.7109375" style="4" customWidth="1"/>
    <col min="7" max="7" width="22.140625" style="4" customWidth="1"/>
    <col min="8" max="8" width="21.42578125" style="4" customWidth="1"/>
    <col min="9" max="9" width="14.28515625" style="4" customWidth="1"/>
    <col min="10" max="10" width="11.7109375" style="4" customWidth="1"/>
    <col min="11" max="11" width="15" style="4" customWidth="1"/>
    <col min="12" max="12" width="14.7109375" style="4" customWidth="1"/>
    <col min="13" max="16384" width="9.140625" style="4"/>
  </cols>
  <sheetData>
    <row r="1" spans="1:18" s="41" customFormat="1" ht="25.5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8" s="41" customFormat="1" ht="25.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8" s="41" customFormat="1" ht="25.5" customHeight="1">
      <c r="A3" s="106" t="s">
        <v>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8" s="41" customFormat="1" ht="25.5" customHeight="1">
      <c r="A4" s="106" t="s">
        <v>65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8" s="41" customFormat="1" ht="25.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8" s="42" customFormat="1" ht="28.5">
      <c r="A6" s="107" t="s">
        <v>66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R6" s="43"/>
    </row>
    <row r="7" spans="1:18" s="42" customFormat="1" ht="18" customHeight="1">
      <c r="A7" s="105" t="s">
        <v>17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8" s="44" customFormat="1" ht="21" customHeight="1" thickBot="1">
      <c r="A8" s="136" t="s">
        <v>67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8" s="41" customFormat="1" ht="25.5" customHeight="1" thickTop="1">
      <c r="A9" s="108" t="s">
        <v>22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10"/>
    </row>
    <row r="10" spans="1:18" s="45" customFormat="1" ht="18" customHeight="1">
      <c r="A10" s="111" t="s">
        <v>52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/>
    </row>
    <row r="11" spans="1:18" s="41" customFormat="1" ht="19.5" customHeight="1">
      <c r="A11" s="114" t="s">
        <v>53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6"/>
    </row>
    <row r="12" spans="1:18" s="41" customFormat="1" ht="25.5" customHeight="1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</row>
    <row r="13" spans="1:18" s="41" customFormat="1" ht="15.75">
      <c r="A13" s="49" t="s">
        <v>54</v>
      </c>
      <c r="B13" s="50"/>
      <c r="C13" s="50"/>
      <c r="D13" s="51"/>
      <c r="E13" s="52"/>
      <c r="F13" s="52"/>
      <c r="G13" s="53" t="s">
        <v>55</v>
      </c>
      <c r="H13" s="52"/>
      <c r="I13" s="52"/>
      <c r="J13" s="52"/>
      <c r="K13" s="54"/>
      <c r="L13" s="55" t="s">
        <v>58</v>
      </c>
    </row>
    <row r="14" spans="1:18" s="41" customFormat="1" ht="15.75">
      <c r="A14" s="56" t="s">
        <v>68</v>
      </c>
      <c r="B14" s="57"/>
      <c r="C14" s="57"/>
      <c r="D14" s="58"/>
      <c r="E14" s="58"/>
      <c r="F14" s="58"/>
      <c r="G14" s="59" t="s">
        <v>56</v>
      </c>
      <c r="H14" s="58"/>
      <c r="I14" s="58"/>
      <c r="J14" s="58"/>
      <c r="K14" s="60"/>
      <c r="L14" s="61" t="s">
        <v>57</v>
      </c>
    </row>
    <row r="15" spans="1:18" s="41" customFormat="1" ht="15">
      <c r="A15" s="117" t="s">
        <v>10</v>
      </c>
      <c r="B15" s="103"/>
      <c r="C15" s="103"/>
      <c r="D15" s="103"/>
      <c r="E15" s="103"/>
      <c r="F15" s="103"/>
      <c r="G15" s="118"/>
      <c r="H15" s="102" t="s">
        <v>1</v>
      </c>
      <c r="I15" s="103"/>
      <c r="J15" s="103"/>
      <c r="K15" s="103"/>
      <c r="L15" s="104"/>
    </row>
    <row r="16" spans="1:18" s="41" customFormat="1" ht="15">
      <c r="A16" s="62" t="s">
        <v>18</v>
      </c>
      <c r="B16" s="63"/>
      <c r="C16" s="63"/>
      <c r="D16" s="64"/>
      <c r="E16" s="65"/>
      <c r="F16" s="64"/>
      <c r="G16" s="66"/>
      <c r="H16" s="67" t="s">
        <v>41</v>
      </c>
      <c r="I16" s="68"/>
      <c r="J16" s="68"/>
      <c r="K16" s="68"/>
      <c r="L16" s="69"/>
    </row>
    <row r="17" spans="1:12" s="41" customFormat="1" ht="15">
      <c r="A17" s="62" t="s">
        <v>19</v>
      </c>
      <c r="B17" s="63"/>
      <c r="C17" s="63"/>
      <c r="D17" s="70"/>
      <c r="E17" s="65"/>
      <c r="F17" s="64"/>
      <c r="G17" s="71" t="s">
        <v>61</v>
      </c>
      <c r="H17" s="67" t="s">
        <v>42</v>
      </c>
      <c r="I17" s="68"/>
      <c r="J17" s="68"/>
      <c r="K17" s="68"/>
      <c r="L17" s="69"/>
    </row>
    <row r="18" spans="1:12" s="41" customFormat="1" ht="15">
      <c r="A18" s="62" t="s">
        <v>20</v>
      </c>
      <c r="B18" s="63"/>
      <c r="C18" s="63"/>
      <c r="D18" s="70"/>
      <c r="E18" s="65"/>
      <c r="F18" s="64"/>
      <c r="G18" s="71" t="s">
        <v>62</v>
      </c>
      <c r="H18" s="67" t="s">
        <v>43</v>
      </c>
      <c r="I18" s="68"/>
      <c r="J18" s="68"/>
      <c r="K18" s="68"/>
      <c r="L18" s="69"/>
    </row>
    <row r="19" spans="1:12" s="41" customFormat="1" ht="15.75" thickBot="1">
      <c r="A19" s="72" t="s">
        <v>16</v>
      </c>
      <c r="B19" s="73"/>
      <c r="C19" s="73"/>
      <c r="D19" s="74"/>
      <c r="E19" s="74"/>
      <c r="F19" s="64"/>
      <c r="G19" s="71" t="s">
        <v>63</v>
      </c>
      <c r="H19" s="75" t="s">
        <v>44</v>
      </c>
      <c r="I19" s="76"/>
      <c r="J19" s="76"/>
      <c r="K19" s="77">
        <v>15</v>
      </c>
      <c r="L19" s="78" t="s">
        <v>59</v>
      </c>
    </row>
    <row r="20" spans="1:12" s="41" customFormat="1" ht="7.5" customHeight="1" thickTop="1" thickBot="1">
      <c r="A20" s="79"/>
      <c r="B20" s="80"/>
      <c r="C20" s="80"/>
      <c r="D20" s="79"/>
      <c r="E20" s="79"/>
      <c r="F20" s="79"/>
      <c r="G20" s="79"/>
      <c r="H20" s="79"/>
      <c r="I20" s="79"/>
      <c r="J20" s="79"/>
      <c r="K20" s="79"/>
      <c r="L20" s="79"/>
    </row>
    <row r="21" spans="1:12" s="85" customFormat="1" ht="31.5" customHeight="1" thickTop="1">
      <c r="A21" s="81" t="s">
        <v>7</v>
      </c>
      <c r="B21" s="82" t="s">
        <v>13</v>
      </c>
      <c r="C21" s="82" t="s">
        <v>21</v>
      </c>
      <c r="D21" s="82" t="s">
        <v>2</v>
      </c>
      <c r="E21" s="82" t="s">
        <v>27</v>
      </c>
      <c r="F21" s="82" t="s">
        <v>9</v>
      </c>
      <c r="G21" s="82" t="s">
        <v>14</v>
      </c>
      <c r="H21" s="82" t="s">
        <v>8</v>
      </c>
      <c r="I21" s="82" t="s">
        <v>25</v>
      </c>
      <c r="J21" s="82" t="s">
        <v>23</v>
      </c>
      <c r="K21" s="83" t="s">
        <v>24</v>
      </c>
      <c r="L21" s="84" t="s">
        <v>15</v>
      </c>
    </row>
    <row r="22" spans="1:12" s="41" customFormat="1" ht="24" customHeight="1">
      <c r="A22" s="18">
        <v>1</v>
      </c>
      <c r="B22" s="19">
        <v>5</v>
      </c>
      <c r="C22" s="19">
        <v>10091546560</v>
      </c>
      <c r="D22" s="20" t="s">
        <v>64</v>
      </c>
      <c r="E22" s="21">
        <v>37777</v>
      </c>
      <c r="F22" s="19" t="s">
        <v>26</v>
      </c>
      <c r="G22" s="19" t="s">
        <v>60</v>
      </c>
      <c r="H22" s="22">
        <v>5.2453703703703704E-2</v>
      </c>
      <c r="I22" s="22"/>
      <c r="J22" s="23">
        <f>$K$19/(HOUR(H22)+MINUTE(H22)/60+SECOND(H22)/3600)</f>
        <v>11.915269196822594</v>
      </c>
      <c r="K22" s="24" t="s">
        <v>26</v>
      </c>
      <c r="L22" s="25"/>
    </row>
    <row r="23" spans="1:12" s="41" customFormat="1" ht="24" customHeight="1">
      <c r="A23" s="26">
        <v>2</v>
      </c>
      <c r="B23" s="19">
        <v>8</v>
      </c>
      <c r="C23" s="19">
        <v>10090436720</v>
      </c>
      <c r="D23" s="20" t="s">
        <v>69</v>
      </c>
      <c r="E23" s="21">
        <v>33431</v>
      </c>
      <c r="F23" s="19" t="s">
        <v>26</v>
      </c>
      <c r="G23" s="19" t="s">
        <v>60</v>
      </c>
      <c r="H23" s="22">
        <v>5.3564814814814815E-2</v>
      </c>
      <c r="I23" s="22">
        <f t="shared" ref="I23:I31" si="0">H23-$H$22</f>
        <v>1.1111111111111113E-3</v>
      </c>
      <c r="J23" s="23">
        <f t="shared" ref="J23:J31" si="1">$K$19/(HOUR(H23)+MINUTE(H23)/60+SECOND(H23)/3600)</f>
        <v>11.668107173725152</v>
      </c>
      <c r="K23" s="24" t="s">
        <v>26</v>
      </c>
      <c r="L23" s="25"/>
    </row>
    <row r="24" spans="1:12" s="41" customFormat="1" ht="24" customHeight="1">
      <c r="A24" s="26">
        <v>3</v>
      </c>
      <c r="B24" s="19">
        <v>9</v>
      </c>
      <c r="C24" s="19">
        <v>10090366392</v>
      </c>
      <c r="D24" s="20" t="s">
        <v>70</v>
      </c>
      <c r="E24" s="21">
        <v>37289</v>
      </c>
      <c r="F24" s="19" t="s">
        <v>26</v>
      </c>
      <c r="G24" s="19" t="s">
        <v>60</v>
      </c>
      <c r="H24" s="22">
        <v>5.4432870370370368E-2</v>
      </c>
      <c r="I24" s="22">
        <f t="shared" si="0"/>
        <v>1.9791666666666638E-3</v>
      </c>
      <c r="J24" s="23">
        <f t="shared" si="1"/>
        <v>11.482032745056346</v>
      </c>
      <c r="K24" s="24" t="s">
        <v>26</v>
      </c>
      <c r="L24" s="25"/>
    </row>
    <row r="25" spans="1:12" s="41" customFormat="1" ht="24" customHeight="1">
      <c r="A25" s="26">
        <v>4</v>
      </c>
      <c r="B25" s="19">
        <v>11</v>
      </c>
      <c r="C25" s="19">
        <v>10105843451</v>
      </c>
      <c r="D25" s="20" t="s">
        <v>71</v>
      </c>
      <c r="E25" s="21">
        <v>37088</v>
      </c>
      <c r="F25" s="19" t="s">
        <v>28</v>
      </c>
      <c r="G25" s="19" t="s">
        <v>60</v>
      </c>
      <c r="H25" s="22">
        <v>5.5243055555555559E-2</v>
      </c>
      <c r="I25" s="22">
        <f t="shared" si="0"/>
        <v>2.7893518518518554E-3</v>
      </c>
      <c r="J25" s="23">
        <f t="shared" si="1"/>
        <v>11.313639220615965</v>
      </c>
      <c r="K25" s="24" t="s">
        <v>26</v>
      </c>
      <c r="L25" s="25"/>
    </row>
    <row r="26" spans="1:12" s="41" customFormat="1" ht="24" customHeight="1">
      <c r="A26" s="26">
        <v>5</v>
      </c>
      <c r="B26" s="19">
        <v>4</v>
      </c>
      <c r="C26" s="19">
        <v>10119124266</v>
      </c>
      <c r="D26" s="20" t="s">
        <v>72</v>
      </c>
      <c r="E26" s="21">
        <v>36761</v>
      </c>
      <c r="F26" s="19" t="s">
        <v>36</v>
      </c>
      <c r="G26" s="19" t="s">
        <v>60</v>
      </c>
      <c r="H26" s="22">
        <v>5.5266203703703699E-2</v>
      </c>
      <c r="I26" s="22">
        <f t="shared" si="0"/>
        <v>2.8124999999999956E-3</v>
      </c>
      <c r="J26" s="23">
        <f t="shared" si="1"/>
        <v>11.30890052356021</v>
      </c>
      <c r="K26" s="24" t="s">
        <v>26</v>
      </c>
      <c r="L26" s="25"/>
    </row>
    <row r="27" spans="1:12" s="41" customFormat="1" ht="24" customHeight="1">
      <c r="A27" s="26">
        <v>6</v>
      </c>
      <c r="B27" s="19">
        <v>27</v>
      </c>
      <c r="C27" s="19">
        <v>10089414075</v>
      </c>
      <c r="D27" s="20" t="s">
        <v>73</v>
      </c>
      <c r="E27" s="21">
        <v>37211</v>
      </c>
      <c r="F27" s="19" t="s">
        <v>28</v>
      </c>
      <c r="G27" s="19" t="s">
        <v>60</v>
      </c>
      <c r="H27" s="22">
        <v>5.5312499999999994E-2</v>
      </c>
      <c r="I27" s="22">
        <f t="shared" si="0"/>
        <v>2.8587962962962898E-3</v>
      </c>
      <c r="J27" s="23">
        <f t="shared" si="1"/>
        <v>11.299435028248588</v>
      </c>
      <c r="K27" s="24" t="s">
        <v>26</v>
      </c>
      <c r="L27" s="25"/>
    </row>
    <row r="28" spans="1:12" s="41" customFormat="1" ht="24" customHeight="1">
      <c r="A28" s="26">
        <v>7</v>
      </c>
      <c r="B28" s="19">
        <v>3</v>
      </c>
      <c r="C28" s="19">
        <v>10125033081</v>
      </c>
      <c r="D28" s="20" t="s">
        <v>45</v>
      </c>
      <c r="E28" s="21">
        <v>36569</v>
      </c>
      <c r="F28" s="19" t="s">
        <v>28</v>
      </c>
      <c r="G28" s="19" t="s">
        <v>60</v>
      </c>
      <c r="H28" s="22">
        <v>5.6018518518518523E-2</v>
      </c>
      <c r="I28" s="22">
        <f t="shared" si="0"/>
        <v>3.5648148148148193E-3</v>
      </c>
      <c r="J28" s="23">
        <f t="shared" si="1"/>
        <v>11.15702479338843</v>
      </c>
      <c r="K28" s="27"/>
      <c r="L28" s="25"/>
    </row>
    <row r="29" spans="1:12" s="41" customFormat="1" ht="24" customHeight="1">
      <c r="A29" s="26">
        <v>8</v>
      </c>
      <c r="B29" s="19">
        <v>6</v>
      </c>
      <c r="C29" s="19">
        <v>10115797469</v>
      </c>
      <c r="D29" s="20" t="s">
        <v>46</v>
      </c>
      <c r="E29" s="21">
        <v>37063</v>
      </c>
      <c r="F29" s="19" t="s">
        <v>26</v>
      </c>
      <c r="G29" s="19" t="s">
        <v>60</v>
      </c>
      <c r="H29" s="22">
        <v>5.6122685185185185E-2</v>
      </c>
      <c r="I29" s="22">
        <f t="shared" si="0"/>
        <v>3.6689814814814814E-3</v>
      </c>
      <c r="J29" s="23">
        <f t="shared" si="1"/>
        <v>11.136316766343578</v>
      </c>
      <c r="K29" s="27"/>
      <c r="L29" s="25"/>
    </row>
    <row r="30" spans="1:12" s="41" customFormat="1" ht="24" customHeight="1">
      <c r="A30" s="26">
        <v>9</v>
      </c>
      <c r="B30" s="19">
        <v>12</v>
      </c>
      <c r="C30" s="19">
        <v>10104182428</v>
      </c>
      <c r="D30" s="20" t="s">
        <v>47</v>
      </c>
      <c r="E30" s="21">
        <v>37519</v>
      </c>
      <c r="F30" s="19" t="s">
        <v>29</v>
      </c>
      <c r="G30" s="19" t="s">
        <v>60</v>
      </c>
      <c r="H30" s="22">
        <v>5.6273148148148149E-2</v>
      </c>
      <c r="I30" s="22">
        <f t="shared" si="0"/>
        <v>3.8194444444444448E-3</v>
      </c>
      <c r="J30" s="23">
        <f t="shared" si="1"/>
        <v>11.106540518305223</v>
      </c>
      <c r="K30" s="27"/>
      <c r="L30" s="25"/>
    </row>
    <row r="31" spans="1:12" s="41" customFormat="1" ht="24" customHeight="1">
      <c r="A31" s="26">
        <v>10</v>
      </c>
      <c r="B31" s="19">
        <v>10</v>
      </c>
      <c r="C31" s="19">
        <v>10098853804</v>
      </c>
      <c r="D31" s="20" t="s">
        <v>48</v>
      </c>
      <c r="E31" s="21">
        <v>37708</v>
      </c>
      <c r="F31" s="19" t="s">
        <v>36</v>
      </c>
      <c r="G31" s="19" t="s">
        <v>60</v>
      </c>
      <c r="H31" s="22">
        <v>5.6550925925925921E-2</v>
      </c>
      <c r="I31" s="22">
        <f t="shared" si="0"/>
        <v>4.0972222222222174E-3</v>
      </c>
      <c r="J31" s="23">
        <f t="shared" si="1"/>
        <v>11.051985264019647</v>
      </c>
      <c r="K31" s="27"/>
      <c r="L31" s="25"/>
    </row>
    <row r="32" spans="1:12" s="41" customFormat="1" ht="24" customHeight="1">
      <c r="A32" s="26"/>
      <c r="B32" s="19"/>
      <c r="C32" s="19"/>
      <c r="D32" s="20"/>
      <c r="E32" s="21"/>
      <c r="F32" s="19"/>
      <c r="G32" s="19"/>
      <c r="H32" s="22"/>
      <c r="I32" s="22"/>
      <c r="J32" s="23"/>
      <c r="K32" s="27"/>
      <c r="L32" s="28"/>
    </row>
    <row r="33" spans="1:12" s="41" customFormat="1" ht="24" customHeight="1">
      <c r="A33" s="26"/>
      <c r="B33" s="19"/>
      <c r="C33" s="19"/>
      <c r="D33" s="20"/>
      <c r="E33" s="21"/>
      <c r="F33" s="19"/>
      <c r="G33" s="19"/>
      <c r="H33" s="22"/>
      <c r="I33" s="22"/>
      <c r="J33" s="23"/>
      <c r="K33" s="29"/>
      <c r="L33" s="30"/>
    </row>
    <row r="34" spans="1:12" s="41" customFormat="1" ht="24" customHeight="1">
      <c r="A34" s="26"/>
      <c r="B34" s="19"/>
      <c r="C34" s="19"/>
      <c r="D34" s="20"/>
      <c r="E34" s="21"/>
      <c r="F34" s="19"/>
      <c r="G34" s="19"/>
      <c r="H34" s="22"/>
      <c r="I34" s="22"/>
      <c r="J34" s="23"/>
      <c r="K34" s="29"/>
      <c r="L34" s="30"/>
    </row>
    <row r="35" spans="1:12" s="41" customFormat="1" ht="24" customHeight="1">
      <c r="A35" s="26"/>
      <c r="B35" s="19"/>
      <c r="C35" s="19"/>
      <c r="D35" s="20"/>
      <c r="E35" s="21"/>
      <c r="F35" s="19"/>
      <c r="G35" s="19"/>
      <c r="H35" s="22"/>
      <c r="I35" s="22"/>
      <c r="J35" s="23"/>
      <c r="K35" s="31"/>
      <c r="L35" s="32"/>
    </row>
    <row r="36" spans="1:12" s="41" customFormat="1" ht="24" customHeight="1">
      <c r="A36" s="26"/>
      <c r="B36" s="19"/>
      <c r="C36" s="19"/>
      <c r="D36" s="20"/>
      <c r="E36" s="21"/>
      <c r="F36" s="19"/>
      <c r="G36" s="19"/>
      <c r="H36" s="22"/>
      <c r="I36" s="22"/>
      <c r="J36" s="23"/>
      <c r="K36" s="31"/>
      <c r="L36" s="32"/>
    </row>
    <row r="37" spans="1:12" s="41" customFormat="1" ht="24" customHeight="1">
      <c r="A37" s="26"/>
      <c r="B37" s="19"/>
      <c r="C37" s="19"/>
      <c r="D37" s="20"/>
      <c r="E37" s="21"/>
      <c r="F37" s="19"/>
      <c r="G37" s="19"/>
      <c r="H37" s="22"/>
      <c r="I37" s="22"/>
      <c r="J37" s="23"/>
      <c r="K37" s="31"/>
      <c r="L37" s="32"/>
    </row>
    <row r="38" spans="1:12" s="41" customFormat="1" ht="24" customHeight="1">
      <c r="A38" s="26"/>
      <c r="B38" s="19"/>
      <c r="C38" s="19"/>
      <c r="D38" s="20"/>
      <c r="E38" s="21"/>
      <c r="F38" s="19"/>
      <c r="G38" s="19"/>
      <c r="H38" s="22"/>
      <c r="I38" s="22"/>
      <c r="J38" s="23"/>
      <c r="K38" s="31"/>
      <c r="L38" s="32"/>
    </row>
    <row r="39" spans="1:12" s="41" customFormat="1" ht="24" customHeight="1">
      <c r="A39" s="26"/>
      <c r="B39" s="19"/>
      <c r="C39" s="19"/>
      <c r="D39" s="20"/>
      <c r="E39" s="21"/>
      <c r="F39" s="19"/>
      <c r="G39" s="19"/>
      <c r="H39" s="22"/>
      <c r="I39" s="22"/>
      <c r="J39" s="23"/>
      <c r="K39" s="31"/>
      <c r="L39" s="32"/>
    </row>
    <row r="40" spans="1:12" s="41" customFormat="1" ht="24" customHeight="1">
      <c r="A40" s="26"/>
      <c r="B40" s="19"/>
      <c r="C40" s="19"/>
      <c r="D40" s="20"/>
      <c r="E40" s="21"/>
      <c r="F40" s="19"/>
      <c r="G40" s="19"/>
      <c r="H40" s="22"/>
      <c r="I40" s="22"/>
      <c r="J40" s="23"/>
      <c r="K40" s="31"/>
      <c r="L40" s="32"/>
    </row>
    <row r="41" spans="1:12" s="41" customFormat="1" ht="24" customHeight="1">
      <c r="A41" s="26"/>
      <c r="B41" s="19"/>
      <c r="C41" s="19"/>
      <c r="D41" s="20"/>
      <c r="E41" s="21"/>
      <c r="F41" s="19"/>
      <c r="G41" s="19"/>
      <c r="H41" s="22"/>
      <c r="I41" s="22"/>
      <c r="J41" s="23"/>
      <c r="K41" s="31"/>
      <c r="L41" s="32"/>
    </row>
    <row r="42" spans="1:12" s="41" customFormat="1" ht="24" customHeight="1">
      <c r="A42" s="26"/>
      <c r="B42" s="19"/>
      <c r="C42" s="19"/>
      <c r="D42" s="20"/>
      <c r="E42" s="21"/>
      <c r="F42" s="19"/>
      <c r="G42" s="19"/>
      <c r="H42" s="22"/>
      <c r="I42" s="22"/>
      <c r="J42" s="23"/>
      <c r="K42" s="31"/>
      <c r="L42" s="32"/>
    </row>
    <row r="43" spans="1:12" s="41" customFormat="1" ht="24" customHeight="1">
      <c r="A43" s="26"/>
      <c r="B43" s="19"/>
      <c r="C43" s="19"/>
      <c r="D43" s="20"/>
      <c r="E43" s="21"/>
      <c r="F43" s="19"/>
      <c r="G43" s="19"/>
      <c r="H43" s="22"/>
      <c r="I43" s="22"/>
      <c r="J43" s="23"/>
      <c r="K43" s="31"/>
      <c r="L43" s="32"/>
    </row>
    <row r="44" spans="1:12" s="41" customFormat="1" ht="24" customHeight="1">
      <c r="A44" s="26"/>
      <c r="B44" s="19"/>
      <c r="C44" s="19"/>
      <c r="D44" s="20"/>
      <c r="E44" s="21"/>
      <c r="F44" s="19"/>
      <c r="G44" s="19"/>
      <c r="H44" s="22"/>
      <c r="I44" s="22"/>
      <c r="J44" s="23"/>
      <c r="K44" s="31"/>
      <c r="L44" s="32"/>
    </row>
    <row r="45" spans="1:12" s="41" customFormat="1" ht="24" customHeight="1">
      <c r="A45" s="26"/>
      <c r="B45" s="19"/>
      <c r="C45" s="19"/>
      <c r="D45" s="20"/>
      <c r="E45" s="21"/>
      <c r="F45" s="19"/>
      <c r="G45" s="19"/>
      <c r="H45" s="22"/>
      <c r="I45" s="22"/>
      <c r="J45" s="23"/>
      <c r="K45" s="31"/>
      <c r="L45" s="32"/>
    </row>
    <row r="46" spans="1:12" s="41" customFormat="1" ht="24" customHeight="1">
      <c r="A46" s="26"/>
      <c r="B46" s="19"/>
      <c r="C46" s="19"/>
      <c r="D46" s="20"/>
      <c r="E46" s="21"/>
      <c r="F46" s="19"/>
      <c r="G46" s="19"/>
      <c r="H46" s="22"/>
      <c r="I46" s="22"/>
      <c r="J46" s="23"/>
      <c r="K46" s="31"/>
      <c r="L46" s="32"/>
    </row>
    <row r="47" spans="1:12" s="41" customFormat="1" ht="24" customHeight="1">
      <c r="A47" s="26"/>
      <c r="B47" s="19"/>
      <c r="C47" s="19"/>
      <c r="D47" s="20"/>
      <c r="E47" s="21"/>
      <c r="F47" s="19"/>
      <c r="G47" s="19"/>
      <c r="H47" s="22"/>
      <c r="I47" s="22"/>
      <c r="J47" s="23"/>
      <c r="K47" s="31"/>
      <c r="L47" s="32"/>
    </row>
    <row r="48" spans="1:12" s="41" customFormat="1" ht="24" customHeight="1">
      <c r="A48" s="26"/>
      <c r="B48" s="19"/>
      <c r="C48" s="19"/>
      <c r="D48" s="20"/>
      <c r="E48" s="21"/>
      <c r="F48" s="19"/>
      <c r="G48" s="19"/>
      <c r="H48" s="22"/>
      <c r="I48" s="22"/>
      <c r="J48" s="23"/>
      <c r="K48" s="31"/>
      <c r="L48" s="32"/>
    </row>
    <row r="49" spans="1:12" s="41" customFormat="1" ht="24" customHeight="1">
      <c r="A49" s="26"/>
      <c r="B49" s="19"/>
      <c r="C49" s="19"/>
      <c r="D49" s="20"/>
      <c r="E49" s="21"/>
      <c r="F49" s="19"/>
      <c r="G49" s="19"/>
      <c r="H49" s="22"/>
      <c r="I49" s="22"/>
      <c r="J49" s="23"/>
      <c r="K49" s="31"/>
      <c r="L49" s="32"/>
    </row>
    <row r="50" spans="1:12" s="41" customFormat="1" ht="24" customHeight="1">
      <c r="A50" s="26"/>
      <c r="B50" s="19"/>
      <c r="C50" s="19"/>
      <c r="D50" s="20"/>
      <c r="E50" s="21"/>
      <c r="F50" s="19"/>
      <c r="G50" s="19"/>
      <c r="H50" s="22"/>
      <c r="I50" s="22"/>
      <c r="J50" s="23"/>
      <c r="K50" s="31"/>
      <c r="L50" s="32"/>
    </row>
    <row r="51" spans="1:12" s="41" customFormat="1" ht="24" customHeight="1">
      <c r="A51" s="26"/>
      <c r="B51" s="19"/>
      <c r="C51" s="19"/>
      <c r="D51" s="20"/>
      <c r="E51" s="21"/>
      <c r="F51" s="19"/>
      <c r="G51" s="19"/>
      <c r="H51" s="22"/>
      <c r="I51" s="22"/>
      <c r="J51" s="23"/>
      <c r="K51" s="31"/>
      <c r="L51" s="32"/>
    </row>
    <row r="52" spans="1:12" s="41" customFormat="1" ht="24" customHeight="1">
      <c r="A52" s="26"/>
      <c r="B52" s="19"/>
      <c r="C52" s="19"/>
      <c r="D52" s="20"/>
      <c r="E52" s="21"/>
      <c r="F52" s="19"/>
      <c r="G52" s="19"/>
      <c r="H52" s="22"/>
      <c r="I52" s="22"/>
      <c r="J52" s="23"/>
      <c r="K52" s="31"/>
      <c r="L52" s="32"/>
    </row>
    <row r="53" spans="1:12" s="41" customFormat="1" ht="24" customHeight="1">
      <c r="A53" s="26"/>
      <c r="B53" s="19"/>
      <c r="C53" s="19"/>
      <c r="D53" s="20"/>
      <c r="E53" s="21"/>
      <c r="F53" s="19"/>
      <c r="G53" s="19"/>
      <c r="H53" s="22"/>
      <c r="I53" s="22"/>
      <c r="J53" s="23"/>
      <c r="K53" s="31"/>
      <c r="L53" s="32"/>
    </row>
    <row r="54" spans="1:12" s="41" customFormat="1" ht="24" customHeight="1">
      <c r="A54" s="26"/>
      <c r="B54" s="19"/>
      <c r="C54" s="19"/>
      <c r="D54" s="20"/>
      <c r="E54" s="21"/>
      <c r="F54" s="19"/>
      <c r="G54" s="19"/>
      <c r="H54" s="22"/>
      <c r="I54" s="22"/>
      <c r="J54" s="23"/>
      <c r="K54" s="31"/>
      <c r="L54" s="32"/>
    </row>
    <row r="55" spans="1:12" s="41" customFormat="1" ht="24" customHeight="1">
      <c r="A55" s="26"/>
      <c r="B55" s="19"/>
      <c r="C55" s="19"/>
      <c r="D55" s="20"/>
      <c r="E55" s="21"/>
      <c r="F55" s="19"/>
      <c r="G55" s="19"/>
      <c r="H55" s="22"/>
      <c r="I55" s="22"/>
      <c r="J55" s="23"/>
      <c r="K55" s="31"/>
      <c r="L55" s="32"/>
    </row>
    <row r="56" spans="1:12" s="41" customFormat="1" ht="24" customHeight="1" thickBot="1">
      <c r="A56" s="33"/>
      <c r="B56" s="34"/>
      <c r="C56" s="34"/>
      <c r="D56" s="35"/>
      <c r="E56" s="36"/>
      <c r="F56" s="34"/>
      <c r="G56" s="34"/>
      <c r="H56" s="37"/>
      <c r="I56" s="37"/>
      <c r="J56" s="38"/>
      <c r="K56" s="39"/>
      <c r="L56" s="40"/>
    </row>
    <row r="57" spans="1:12" s="41" customFormat="1" ht="6.75" customHeight="1" thickTop="1" thickBot="1">
      <c r="A57" s="86"/>
      <c r="B57" s="87"/>
      <c r="C57" s="87"/>
      <c r="D57" s="88"/>
      <c r="E57" s="89"/>
      <c r="F57" s="90"/>
      <c r="G57" s="91"/>
      <c r="H57" s="92"/>
      <c r="I57" s="92"/>
      <c r="J57" s="92"/>
      <c r="K57" s="92"/>
      <c r="L57" s="92"/>
    </row>
    <row r="58" spans="1:12" s="41" customFormat="1" ht="15.75" thickTop="1">
      <c r="A58" s="132" t="s">
        <v>5</v>
      </c>
      <c r="B58" s="133"/>
      <c r="C58" s="133"/>
      <c r="D58" s="133"/>
      <c r="E58" s="93"/>
      <c r="F58" s="93"/>
      <c r="G58" s="93"/>
      <c r="H58" s="133" t="s">
        <v>6</v>
      </c>
      <c r="I58" s="133"/>
      <c r="J58" s="133"/>
      <c r="K58" s="133"/>
      <c r="L58" s="134"/>
    </row>
    <row r="59" spans="1:12" s="41" customFormat="1" ht="15">
      <c r="A59" s="2" t="s">
        <v>74</v>
      </c>
      <c r="B59" s="94"/>
      <c r="C59" s="95"/>
      <c r="H59" s="1" t="s">
        <v>31</v>
      </c>
      <c r="I59" s="6">
        <v>1</v>
      </c>
      <c r="K59" s="7" t="s">
        <v>32</v>
      </c>
      <c r="L59" s="8">
        <f>COUNTIF(F20:F57,"ЗМС")</f>
        <v>0</v>
      </c>
    </row>
    <row r="60" spans="1:12" s="41" customFormat="1" ht="15">
      <c r="A60" s="2" t="s">
        <v>75</v>
      </c>
      <c r="B60" s="94"/>
      <c r="C60" s="95"/>
      <c r="H60" s="1" t="s">
        <v>33</v>
      </c>
      <c r="I60" s="6">
        <f>I61+I65</f>
        <v>10</v>
      </c>
      <c r="K60" s="7" t="s">
        <v>34</v>
      </c>
      <c r="L60" s="8">
        <f>COUNTIF(F20:F57,"МСМК")</f>
        <v>0</v>
      </c>
    </row>
    <row r="61" spans="1:12" s="41" customFormat="1" ht="15">
      <c r="A61" s="2" t="s">
        <v>49</v>
      </c>
      <c r="B61" s="94"/>
      <c r="C61" s="95"/>
      <c r="H61" s="1" t="s">
        <v>35</v>
      </c>
      <c r="I61" s="6">
        <f>I62+I63+I64</f>
        <v>10</v>
      </c>
      <c r="K61" s="7" t="s">
        <v>36</v>
      </c>
      <c r="L61" s="8">
        <f>COUNTIF(F20:F57,"МС")</f>
        <v>2</v>
      </c>
    </row>
    <row r="62" spans="1:12" s="41" customFormat="1" ht="15">
      <c r="A62" s="2" t="s">
        <v>50</v>
      </c>
      <c r="B62" s="94"/>
      <c r="C62" s="95"/>
      <c r="H62" s="1" t="s">
        <v>37</v>
      </c>
      <c r="I62" s="6">
        <f>COUNT(A20:A57)</f>
        <v>10</v>
      </c>
      <c r="K62" s="7" t="s">
        <v>26</v>
      </c>
      <c r="L62" s="8">
        <f>COUNTIF(F20:F57,"КМС")</f>
        <v>4</v>
      </c>
    </row>
    <row r="63" spans="1:12" s="41" customFormat="1" ht="15">
      <c r="A63" s="9"/>
      <c r="B63" s="94"/>
      <c r="C63" s="95"/>
      <c r="H63" s="1" t="s">
        <v>38</v>
      </c>
      <c r="I63" s="6">
        <f>COUNTIF(A20:A57,"НФ")</f>
        <v>0</v>
      </c>
      <c r="K63" s="7" t="s">
        <v>28</v>
      </c>
      <c r="L63" s="8">
        <f>COUNTIF(F20:F57,"1 СР")</f>
        <v>3</v>
      </c>
    </row>
    <row r="64" spans="1:12" s="41" customFormat="1" ht="15">
      <c r="A64" s="3"/>
      <c r="B64" s="94"/>
      <c r="C64" s="95"/>
      <c r="H64" s="1" t="s">
        <v>39</v>
      </c>
      <c r="I64" s="6">
        <f>COUNTIF(A20:A57,"ДСКВ")</f>
        <v>0</v>
      </c>
      <c r="K64" s="10" t="s">
        <v>29</v>
      </c>
      <c r="L64" s="11">
        <f>COUNTIF(F20:F57,"2 СР")</f>
        <v>1</v>
      </c>
    </row>
    <row r="65" spans="1:12" s="41" customFormat="1" ht="15">
      <c r="A65" s="3"/>
      <c r="B65" s="94"/>
      <c r="C65" s="95"/>
      <c r="D65" s="96"/>
      <c r="E65" s="96"/>
      <c r="F65" s="96"/>
      <c r="G65" s="96"/>
      <c r="H65" s="1" t="s">
        <v>40</v>
      </c>
      <c r="I65" s="6">
        <f>COUNTIF(A20:A57,"НС")</f>
        <v>0</v>
      </c>
      <c r="J65" s="96"/>
      <c r="K65" s="10" t="s">
        <v>30</v>
      </c>
      <c r="L65" s="12">
        <f>COUNTIF(F20:F57,"3 СР")</f>
        <v>0</v>
      </c>
    </row>
    <row r="66" spans="1:12" s="41" customFormat="1" ht="8.25" customHeight="1">
      <c r="A66" s="13"/>
      <c r="B66" s="97"/>
      <c r="C66" s="97"/>
      <c r="H66" s="14"/>
      <c r="I66" s="15"/>
      <c r="K66" s="16"/>
      <c r="L66" s="17"/>
    </row>
    <row r="67" spans="1:12" s="41" customFormat="1" ht="15.75">
      <c r="A67" s="130" t="s">
        <v>3</v>
      </c>
      <c r="B67" s="131"/>
      <c r="C67" s="131"/>
      <c r="D67" s="131"/>
      <c r="E67" s="131" t="s">
        <v>12</v>
      </c>
      <c r="F67" s="131"/>
      <c r="G67" s="131"/>
      <c r="H67" s="131" t="s">
        <v>4</v>
      </c>
      <c r="I67" s="131"/>
      <c r="J67" s="131" t="s">
        <v>51</v>
      </c>
      <c r="K67" s="131"/>
      <c r="L67" s="135"/>
    </row>
    <row r="68" spans="1:12" s="41" customFormat="1">
      <c r="A68" s="122"/>
      <c r="B68" s="123"/>
      <c r="C68" s="123"/>
      <c r="D68" s="123"/>
      <c r="E68" s="123"/>
      <c r="F68" s="124"/>
      <c r="G68" s="124"/>
      <c r="H68" s="124"/>
      <c r="I68" s="124"/>
      <c r="J68" s="124"/>
      <c r="K68" s="124"/>
      <c r="L68" s="125"/>
    </row>
    <row r="69" spans="1:12" s="41" customFormat="1">
      <c r="A69" s="98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100"/>
    </row>
    <row r="70" spans="1:12" s="41" customFormat="1">
      <c r="A70" s="98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100"/>
    </row>
    <row r="71" spans="1:12" s="41" customFormat="1">
      <c r="A71" s="98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100"/>
    </row>
    <row r="72" spans="1:12" s="41" customFormat="1">
      <c r="A72" s="122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6"/>
    </row>
    <row r="73" spans="1:12" s="41" customFormat="1">
      <c r="A73" s="122"/>
      <c r="B73" s="123"/>
      <c r="C73" s="123"/>
      <c r="D73" s="123"/>
      <c r="E73" s="123"/>
      <c r="F73" s="127"/>
      <c r="G73" s="127"/>
      <c r="H73" s="127"/>
      <c r="I73" s="127"/>
      <c r="J73" s="127"/>
      <c r="K73" s="127"/>
      <c r="L73" s="128"/>
    </row>
    <row r="74" spans="1:12" s="101" customFormat="1" ht="15.75" thickBot="1">
      <c r="A74" s="120"/>
      <c r="B74" s="121"/>
      <c r="C74" s="121"/>
      <c r="D74" s="121"/>
      <c r="E74" s="121" t="str">
        <f>G17</f>
        <v>Дышаков С.В. (1К, г.Москва]</v>
      </c>
      <c r="F74" s="121"/>
      <c r="G74" s="121"/>
      <c r="H74" s="121" t="str">
        <f>G18</f>
        <v>Дышакова М.С. (1К, г.Москва]</v>
      </c>
      <c r="I74" s="121"/>
      <c r="J74" s="121" t="str">
        <f>G19</f>
        <v>Дышакова И.С. (1К, г.Москва]</v>
      </c>
      <c r="K74" s="121"/>
      <c r="L74" s="129"/>
    </row>
    <row r="75" spans="1:12" ht="13.5" thickTop="1"/>
  </sheetData>
  <mergeCells count="29">
    <mergeCell ref="A67:D67"/>
    <mergeCell ref="A58:D58"/>
    <mergeCell ref="H58:L58"/>
    <mergeCell ref="E67:G67"/>
    <mergeCell ref="H67:I67"/>
    <mergeCell ref="J67:L67"/>
    <mergeCell ref="A74:D74"/>
    <mergeCell ref="A68:E68"/>
    <mergeCell ref="F68:L68"/>
    <mergeCell ref="A72:E72"/>
    <mergeCell ref="F72:L72"/>
    <mergeCell ref="A73:E73"/>
    <mergeCell ref="F73:L73"/>
    <mergeCell ref="E74:G74"/>
    <mergeCell ref="H74:I74"/>
    <mergeCell ref="J74:L74"/>
    <mergeCell ref="H15:L15"/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5:L5"/>
    <mergeCell ref="A8:L8"/>
  </mergeCells>
  <conditionalFormatting sqref="H59:H66">
    <cfRule type="duplicateValues" dxfId="0" priority="1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 гонка юн</vt:lpstr>
      <vt:lpstr>'инд гонка юн'!Заголовки_для_печати</vt:lpstr>
      <vt:lpstr>'инд гонка юн'!Область_печати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сергей</cp:lastModifiedBy>
  <cp:lastPrinted>2021-05-30T11:18:43Z</cp:lastPrinted>
  <dcterms:created xsi:type="dcterms:W3CDTF">1996-10-08T23:32:33Z</dcterms:created>
  <dcterms:modified xsi:type="dcterms:W3CDTF">2022-12-08T09:27:27Z</dcterms:modified>
</cp:coreProperties>
</file>