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B6CCBB2C-7D34-4E4B-9ABF-0B761299DFC2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8" i="2" l="1"/>
  <c r="K50" i="2" l="1"/>
  <c r="K49" i="2"/>
  <c r="K48" i="2"/>
  <c r="K47" i="2"/>
  <c r="I47" i="2"/>
  <c r="H58" i="2" l="1"/>
  <c r="E58" i="2"/>
  <c r="I50" i="2"/>
  <c r="I49" i="2"/>
  <c r="I48" i="2"/>
  <c r="K46" i="2"/>
  <c r="K45" i="2"/>
  <c r="K44" i="2"/>
  <c r="I46" i="2" l="1"/>
  <c r="I45" i="2" s="1"/>
</calcChain>
</file>

<file path=xl/sharedStrings.xml><?xml version="1.0" encoding="utf-8"?>
<sst xmlns="http://schemas.openxmlformats.org/spreadsheetml/2006/main" count="145" uniqueCount="98">
  <si>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</si>
  <si>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</si>
  <si>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</si>
  <si>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</si>
  <si>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</si>
  <si>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</si>
  <si>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</si>
  <si>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</si>
  <si>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</si>
  <si>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</si>
  <si>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</si>
  <si>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</si>
  <si>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</si>
  <si>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</si>
  <si>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</si>
  <si>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</si>
  <si>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</si>
  <si>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</si>
  <si>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</si>
  <si>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</si>
  <si>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</si>
  <si>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</si>
  <si>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</si>
  <si>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</si>
  <si>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</si>
  <si>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</si>
  <si>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</si>
  <si>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</si>
  <si>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</si>
  <si>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</si>
  <si>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</si>
  <si>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</si>
  <si>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</si>
  <si>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</si>
  <si>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</si>
  <si>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</si>
  <si>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</si>
  <si>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</si>
  <si>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</si>
  <si>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</si>
  <si>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</si>
  <si>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</si>
  <si>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</si>
  <si>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</si>
  <si>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</si>
  <si>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</si>
  <si>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</si>
  <si>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</si>
  <si>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</si>
  <si>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</si>
  <si>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</si>
  <si>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</si>
  <si>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</si>
  <si>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</si>
  <si>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</si>
  <si>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</si>
  <si>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</si>
  <si>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</si>
  <si>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МБУ СШОР "Сарапул"</t>
  </si>
  <si>
    <t>Мужчины</t>
  </si>
  <si>
    <t>Неяскин Владислав</t>
  </si>
  <si>
    <t>Катышев Александр</t>
  </si>
  <si>
    <t>Мошков Илья</t>
  </si>
  <si>
    <t>Росланкин Дмитрий</t>
  </si>
  <si>
    <t>Казанцев Александр</t>
  </si>
  <si>
    <t>Ермаков Никита</t>
  </si>
  <si>
    <t>Бескровный Илья</t>
  </si>
  <si>
    <t>Санкт-Петербург</t>
  </si>
  <si>
    <t>СПб ГБПОУ "Олимпийские надежды"</t>
  </si>
  <si>
    <t>Герасименко Георгий</t>
  </si>
  <si>
    <t>СШОР "Академия велоспорта"</t>
  </si>
  <si>
    <t>Тоянов Егор</t>
  </si>
  <si>
    <t>Тельнов Данила</t>
  </si>
  <si>
    <t>ЦСП ПО-АНО В/К"Локомотив-Пенза"</t>
  </si>
  <si>
    <t>Перяков Виталий</t>
  </si>
  <si>
    <t>Дергачев Константин</t>
  </si>
  <si>
    <t>Малюшкин Олег</t>
  </si>
  <si>
    <t>Министерство спорта Республики Мордовия</t>
  </si>
  <si>
    <t>ГБУ ДО РМ "СШОР по велоспорту"</t>
  </si>
  <si>
    <t>1 этап</t>
  </si>
  <si>
    <t xml:space="preserve"> ДАТА ПРОВЕДЕНИЯ: 23 февраля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</si>
  <si>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</si>
  <si>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</si>
  <si>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 29818</t>
  </si>
  <si>
    <t>Хромочкин Максим</t>
  </si>
  <si>
    <t>Сафронов Артём</t>
  </si>
  <si>
    <t>Климчак Михаил</t>
  </si>
  <si>
    <t>Паряев Сергей</t>
  </si>
  <si>
    <t>Сахатов Максим</t>
  </si>
  <si>
    <t>Воробьев Иван</t>
  </si>
  <si>
    <t>Максименко Виктор</t>
  </si>
  <si>
    <t>ГБУ ДО "Московская академия велосипедного спорта"</t>
  </si>
  <si>
    <t>ГБУ ДО РМ"СШОР по велоспорту"</t>
  </si>
  <si>
    <t>ГБПОУ "МССУОР №2" Москомспорта</t>
  </si>
  <si>
    <t>Пензенская обл.</t>
  </si>
  <si>
    <t>Омская обл.</t>
  </si>
  <si>
    <t>Республика Мордовия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</si>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</sst>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m:ss.0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20" fillId="0" borderId="36" xfId="0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6" fillId="0" borderId="19" xfId="2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4" fontId="20" fillId="0" borderId="35" xfId="0" applyNumberFormat="1" applyFont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166" fontId="21" fillId="0" borderId="0" xfId="2" applyNumberFormat="1" applyFont="1" applyAlignment="1">
      <alignment horizontal="center" vertical="center"/>
    </xf>
    <xf numFmtId="166" fontId="20" fillId="0" borderId="36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418988</xdr:colOff>
      <xdr:row>3</xdr:row>
      <xdr:rowOff>66580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1619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P59"/>
  <sheetViews>
    <sheetView tabSelected="1" view="pageBreakPreview" topLeftCell="A10" zoomScaleNormal="100" zoomScaleSheetLayoutView="100" zoomScalePageLayoutView="95" workbookViewId="0">
      <selection activeCell="J22" sqref="J22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4.1796875" style="1" customWidth="1"/>
    <col min="9" max="9" width="27.54296875" style="1" customWidth="1"/>
    <col min="10" max="10" width="16.1796875" style="1" customWidth="1"/>
    <col min="11" max="11" width="16.7265625" style="1" customWidth="1"/>
    <col min="12" max="1004" width="9.1796875" style="1"/>
  </cols>
  <sheetData>
    <row r="1" spans="1:11" ht="22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2.5" customHeight="1" x14ac:dyDescent="0.2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2.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2.5" customHeight="1" x14ac:dyDescent="0.25">
      <c r="A4" s="88" t="s">
        <v>46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1" customHeight="1" x14ac:dyDescent="0.25">
      <c r="A5" s="88" t="s">
        <v>78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3" customFormat="1" ht="28.5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3" customFormat="1" ht="18" customHeight="1" x14ac:dyDescent="0.25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3" customFormat="1" ht="20.25" customHeight="1" thickBot="1" x14ac:dyDescent="0.3">
      <c r="A8" s="91" t="s">
        <v>79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8" customHeight="1" thickTop="1" x14ac:dyDescent="0.25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 x14ac:dyDescent="0.2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 x14ac:dyDescent="0.25">
      <c r="A11" s="93" t="s">
        <v>59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7.5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5.5" x14ac:dyDescent="0.25">
      <c r="A13" s="95" t="s">
        <v>47</v>
      </c>
      <c r="B13" s="95"/>
      <c r="C13" s="95"/>
      <c r="D13" s="95"/>
      <c r="E13" s="4"/>
      <c r="F13" s="4"/>
      <c r="H13" s="65" t="s">
        <v>81</v>
      </c>
      <c r="I13" s="4"/>
      <c r="J13" s="5"/>
      <c r="K13" s="6" t="s">
        <v>5</v>
      </c>
    </row>
    <row r="14" spans="1:11" ht="15.5" x14ac:dyDescent="0.25">
      <c r="A14" s="96" t="s">
        <v>80</v>
      </c>
      <c r="B14" s="96"/>
      <c r="C14" s="96"/>
      <c r="D14" s="96"/>
      <c r="E14" s="7"/>
      <c r="F14" s="7"/>
      <c r="H14" s="66" t="s">
        <v>82</v>
      </c>
      <c r="I14" s="7"/>
      <c r="J14" s="8"/>
      <c r="K14" s="69" t="s">
        <v>83</v>
      </c>
    </row>
    <row r="15" spans="1:11" ht="14.5" x14ac:dyDescent="0.25">
      <c r="A15" s="97" t="s">
        <v>6</v>
      </c>
      <c r="B15" s="97"/>
      <c r="C15" s="97"/>
      <c r="D15" s="97"/>
      <c r="E15" s="97"/>
      <c r="F15" s="97"/>
      <c r="G15" s="97"/>
      <c r="H15" s="97"/>
      <c r="I15" s="98" t="s">
        <v>7</v>
      </c>
      <c r="J15" s="98"/>
      <c r="K15" s="98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5"/>
      <c r="I16" s="99" t="s">
        <v>51</v>
      </c>
      <c r="J16" s="99"/>
      <c r="K16" s="99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7" t="s">
        <v>48</v>
      </c>
      <c r="I17" s="15" t="s">
        <v>10</v>
      </c>
      <c r="J17" s="16"/>
      <c r="K17" s="64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7" t="s">
        <v>49</v>
      </c>
      <c r="I18" s="15" t="s">
        <v>12</v>
      </c>
      <c r="J18" s="16"/>
      <c r="K18" s="64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8" t="s">
        <v>50</v>
      </c>
      <c r="I19" s="20" t="s">
        <v>45</v>
      </c>
      <c r="J19" s="62">
        <v>290</v>
      </c>
      <c r="K19" s="63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1">
        <v>1</v>
      </c>
      <c r="B22" s="72">
        <v>52</v>
      </c>
      <c r="C22" s="71">
        <v>10036099946</v>
      </c>
      <c r="D22" s="73" t="s">
        <v>62</v>
      </c>
      <c r="E22" s="85">
        <v>37969</v>
      </c>
      <c r="F22" s="71" t="s">
        <v>25</v>
      </c>
      <c r="G22" s="71" t="s">
        <v>96</v>
      </c>
      <c r="H22" s="71" t="s">
        <v>78</v>
      </c>
      <c r="I22" s="87">
        <v>2.8918981481481482E-4</v>
      </c>
      <c r="J22" s="59"/>
      <c r="K22" s="60"/>
    </row>
    <row r="23" spans="1:11" s="30" customFormat="1" ht="27" customHeight="1" x14ac:dyDescent="0.25">
      <c r="A23" s="71">
        <v>2</v>
      </c>
      <c r="B23" s="72">
        <v>936</v>
      </c>
      <c r="C23" s="71">
        <v>10034985133</v>
      </c>
      <c r="D23" s="73" t="s">
        <v>65</v>
      </c>
      <c r="E23" s="85">
        <v>36674</v>
      </c>
      <c r="F23" s="71" t="s">
        <v>25</v>
      </c>
      <c r="G23" s="71" t="s">
        <v>55</v>
      </c>
      <c r="H23" s="74" t="s">
        <v>91</v>
      </c>
      <c r="I23" s="87">
        <v>2.9217592592592593E-4</v>
      </c>
      <c r="J23" s="59"/>
      <c r="K23" s="60"/>
    </row>
    <row r="24" spans="1:11" s="30" customFormat="1" ht="27" customHeight="1" x14ac:dyDescent="0.25">
      <c r="A24" s="71">
        <v>3</v>
      </c>
      <c r="B24" s="72">
        <v>909</v>
      </c>
      <c r="C24" s="71">
        <v>10008830216</v>
      </c>
      <c r="D24" s="73" t="s">
        <v>61</v>
      </c>
      <c r="E24" s="85">
        <v>35066</v>
      </c>
      <c r="F24" s="71" t="s">
        <v>25</v>
      </c>
      <c r="G24" s="71" t="s">
        <v>96</v>
      </c>
      <c r="H24" s="71" t="s">
        <v>92</v>
      </c>
      <c r="I24" s="87">
        <v>2.9307870370370371E-4</v>
      </c>
      <c r="J24" s="59"/>
      <c r="K24" s="60"/>
    </row>
    <row r="25" spans="1:11" s="30" customFormat="1" ht="27" customHeight="1" x14ac:dyDescent="0.25">
      <c r="A25" s="71">
        <v>4</v>
      </c>
      <c r="B25" s="72">
        <v>181</v>
      </c>
      <c r="C25" s="71">
        <v>10036101461</v>
      </c>
      <c r="D25" s="73" t="s">
        <v>64</v>
      </c>
      <c r="E25" s="85">
        <v>37930</v>
      </c>
      <c r="F25" s="71" t="s">
        <v>25</v>
      </c>
      <c r="G25" s="71" t="s">
        <v>97</v>
      </c>
      <c r="H25" s="71" t="s">
        <v>58</v>
      </c>
      <c r="I25" s="87">
        <v>2.9489583333333332E-4</v>
      </c>
      <c r="J25" s="59"/>
      <c r="K25" s="60"/>
    </row>
    <row r="26" spans="1:11" s="30" customFormat="1" ht="27" customHeight="1" x14ac:dyDescent="0.25">
      <c r="A26" s="71">
        <v>5</v>
      </c>
      <c r="B26" s="72">
        <v>987</v>
      </c>
      <c r="C26" s="71">
        <v>10034928973</v>
      </c>
      <c r="D26" s="73" t="s">
        <v>66</v>
      </c>
      <c r="E26" s="85">
        <v>36604</v>
      </c>
      <c r="F26" s="71" t="s">
        <v>25</v>
      </c>
      <c r="G26" s="71" t="s">
        <v>67</v>
      </c>
      <c r="H26" s="71" t="s">
        <v>68</v>
      </c>
      <c r="I26" s="87">
        <v>2.9505787037037038E-4</v>
      </c>
      <c r="J26" s="59"/>
      <c r="K26" s="60"/>
    </row>
    <row r="27" spans="1:11" s="30" customFormat="1" ht="27" customHeight="1" x14ac:dyDescent="0.25">
      <c r="A27" s="71">
        <v>6</v>
      </c>
      <c r="B27" s="72">
        <v>589</v>
      </c>
      <c r="C27" s="71">
        <v>10036094185</v>
      </c>
      <c r="D27" s="73" t="s">
        <v>72</v>
      </c>
      <c r="E27" s="85">
        <v>36903</v>
      </c>
      <c r="F27" s="71" t="s">
        <v>25</v>
      </c>
      <c r="G27" s="71" t="s">
        <v>94</v>
      </c>
      <c r="H27" s="71" t="s">
        <v>73</v>
      </c>
      <c r="I27" s="87">
        <v>3.0010416666666667E-4</v>
      </c>
      <c r="J27" s="59"/>
      <c r="K27" s="60"/>
    </row>
    <row r="28" spans="1:11" s="30" customFormat="1" ht="27" customHeight="1" x14ac:dyDescent="0.25">
      <c r="A28" s="71">
        <v>7</v>
      </c>
      <c r="B28" s="72">
        <v>758</v>
      </c>
      <c r="C28" s="71">
        <v>10034921495</v>
      </c>
      <c r="D28" s="73" t="s">
        <v>84</v>
      </c>
      <c r="E28" s="85">
        <v>38064</v>
      </c>
      <c r="F28" s="71" t="s">
        <v>25</v>
      </c>
      <c r="G28" s="71" t="s">
        <v>55</v>
      </c>
      <c r="H28" s="71" t="s">
        <v>93</v>
      </c>
      <c r="I28" s="87">
        <v>3.0084490740740739E-4</v>
      </c>
      <c r="J28" s="59"/>
      <c r="K28" s="60"/>
    </row>
    <row r="29" spans="1:11" s="30" customFormat="1" ht="27" customHeight="1" x14ac:dyDescent="0.25">
      <c r="A29" s="71">
        <v>8</v>
      </c>
      <c r="B29" s="72">
        <v>183</v>
      </c>
      <c r="C29" s="71">
        <v>10010932284</v>
      </c>
      <c r="D29" s="73" t="s">
        <v>85</v>
      </c>
      <c r="E29" s="85">
        <v>35837</v>
      </c>
      <c r="F29" s="71" t="s">
        <v>26</v>
      </c>
      <c r="G29" s="71" t="s">
        <v>55</v>
      </c>
      <c r="H29" s="74" t="s">
        <v>91</v>
      </c>
      <c r="I29" s="87">
        <v>3.0131944444444444E-4</v>
      </c>
      <c r="J29" s="59"/>
      <c r="K29" s="60"/>
    </row>
    <row r="30" spans="1:11" s="30" customFormat="1" ht="27" customHeight="1" x14ac:dyDescent="0.25">
      <c r="A30" s="71">
        <v>9</v>
      </c>
      <c r="B30" s="72">
        <v>132</v>
      </c>
      <c r="C30" s="71">
        <v>10011168825</v>
      </c>
      <c r="D30" s="73" t="s">
        <v>63</v>
      </c>
      <c r="E30" s="85">
        <v>36215</v>
      </c>
      <c r="F30" s="71" t="s">
        <v>26</v>
      </c>
      <c r="G30" s="71" t="s">
        <v>96</v>
      </c>
      <c r="H30" s="71" t="s">
        <v>92</v>
      </c>
      <c r="I30" s="110">
        <v>3.0171296296296299E-4</v>
      </c>
      <c r="J30" s="59"/>
      <c r="K30" s="60"/>
    </row>
    <row r="31" spans="1:11" s="30" customFormat="1" ht="27" customHeight="1" x14ac:dyDescent="0.25">
      <c r="A31" s="71">
        <v>10</v>
      </c>
      <c r="B31" s="72">
        <v>71</v>
      </c>
      <c r="C31" s="71">
        <v>10036098936</v>
      </c>
      <c r="D31" s="73" t="s">
        <v>86</v>
      </c>
      <c r="E31" s="85">
        <v>37167</v>
      </c>
      <c r="F31" s="71" t="s">
        <v>26</v>
      </c>
      <c r="G31" s="71" t="s">
        <v>96</v>
      </c>
      <c r="H31" s="71" t="s">
        <v>78</v>
      </c>
      <c r="I31" s="87">
        <v>3.0172453703703703E-4</v>
      </c>
      <c r="J31" s="59"/>
      <c r="K31" s="60"/>
    </row>
    <row r="32" spans="1:11" s="30" customFormat="1" ht="27" customHeight="1" x14ac:dyDescent="0.25">
      <c r="A32" s="71">
        <v>11</v>
      </c>
      <c r="B32" s="72">
        <v>120</v>
      </c>
      <c r="C32" s="71">
        <v>10053674023</v>
      </c>
      <c r="D32" s="73" t="s">
        <v>87</v>
      </c>
      <c r="E32" s="85">
        <v>38119</v>
      </c>
      <c r="F32" s="71" t="s">
        <v>26</v>
      </c>
      <c r="G32" s="71" t="s">
        <v>96</v>
      </c>
      <c r="H32" s="71" t="s">
        <v>92</v>
      </c>
      <c r="I32" s="110">
        <v>3.0437500000000001E-4</v>
      </c>
      <c r="J32" s="59"/>
      <c r="K32" s="60"/>
    </row>
    <row r="33" spans="1:11" s="30" customFormat="1" ht="27" customHeight="1" x14ac:dyDescent="0.25">
      <c r="A33" s="71">
        <v>12</v>
      </c>
      <c r="B33" s="72">
        <v>846</v>
      </c>
      <c r="C33" s="71">
        <v>10062193451</v>
      </c>
      <c r="D33" s="73" t="s">
        <v>88</v>
      </c>
      <c r="E33" s="85">
        <v>38102</v>
      </c>
      <c r="F33" s="71" t="s">
        <v>25</v>
      </c>
      <c r="G33" s="71" t="s">
        <v>67</v>
      </c>
      <c r="H33" s="71" t="s">
        <v>68</v>
      </c>
      <c r="I33" s="87">
        <v>3.0866898148148149E-4</v>
      </c>
      <c r="J33" s="59"/>
      <c r="K33" s="60"/>
    </row>
    <row r="34" spans="1:11" s="30" customFormat="1" ht="27" customHeight="1" x14ac:dyDescent="0.25">
      <c r="A34" s="71">
        <v>13</v>
      </c>
      <c r="B34" s="72">
        <v>47</v>
      </c>
      <c r="C34" s="71">
        <v>10076267646</v>
      </c>
      <c r="D34" s="73" t="s">
        <v>74</v>
      </c>
      <c r="E34" s="85">
        <v>37653</v>
      </c>
      <c r="F34" s="71" t="s">
        <v>26</v>
      </c>
      <c r="G34" s="71" t="s">
        <v>96</v>
      </c>
      <c r="H34" s="71" t="s">
        <v>78</v>
      </c>
      <c r="I34" s="87">
        <v>3.1329861111111109E-4</v>
      </c>
      <c r="J34" s="59"/>
      <c r="K34" s="60"/>
    </row>
    <row r="35" spans="1:11" s="30" customFormat="1" ht="27" customHeight="1" x14ac:dyDescent="0.25">
      <c r="A35" s="71">
        <v>14</v>
      </c>
      <c r="B35" s="72">
        <v>636</v>
      </c>
      <c r="C35" s="71">
        <v>10034922610</v>
      </c>
      <c r="D35" s="73" t="s">
        <v>76</v>
      </c>
      <c r="E35" s="85">
        <v>37440</v>
      </c>
      <c r="F35" s="71" t="s">
        <v>26</v>
      </c>
      <c r="G35" s="71" t="s">
        <v>55</v>
      </c>
      <c r="H35" s="74" t="s">
        <v>91</v>
      </c>
      <c r="I35" s="87">
        <v>3.1496527777777778E-4</v>
      </c>
      <c r="J35" s="59"/>
      <c r="K35" s="60"/>
    </row>
    <row r="36" spans="1:11" s="30" customFormat="1" ht="27" customHeight="1" x14ac:dyDescent="0.25">
      <c r="A36" s="71">
        <v>15</v>
      </c>
      <c r="B36" s="72">
        <v>612</v>
      </c>
      <c r="C36" s="71">
        <v>10034941505</v>
      </c>
      <c r="D36" s="73" t="s">
        <v>89</v>
      </c>
      <c r="E36" s="85">
        <v>38060</v>
      </c>
      <c r="F36" s="71" t="s">
        <v>26</v>
      </c>
      <c r="G36" s="71" t="s">
        <v>55</v>
      </c>
      <c r="H36" s="74" t="s">
        <v>91</v>
      </c>
      <c r="I36" s="87">
        <v>3.1586805555555556E-4</v>
      </c>
      <c r="J36" s="59"/>
      <c r="K36" s="60"/>
    </row>
    <row r="37" spans="1:11" s="30" customFormat="1" ht="27" customHeight="1" x14ac:dyDescent="0.25">
      <c r="A37" s="71">
        <v>16</v>
      </c>
      <c r="B37" s="72">
        <v>393</v>
      </c>
      <c r="C37" s="71">
        <v>10036031743</v>
      </c>
      <c r="D37" s="73" t="s">
        <v>75</v>
      </c>
      <c r="E37" s="85">
        <v>37635</v>
      </c>
      <c r="F37" s="71" t="s">
        <v>26</v>
      </c>
      <c r="G37" s="71" t="s">
        <v>55</v>
      </c>
      <c r="H37" s="74" t="s">
        <v>91</v>
      </c>
      <c r="I37" s="87">
        <v>3.1587962962962966E-4</v>
      </c>
      <c r="J37" s="59"/>
      <c r="K37" s="60"/>
    </row>
    <row r="38" spans="1:11" s="30" customFormat="1" ht="27" customHeight="1" x14ac:dyDescent="0.25">
      <c r="A38" s="71">
        <v>17</v>
      </c>
      <c r="B38" s="72">
        <v>41</v>
      </c>
      <c r="C38" s="71">
        <v>10052761415</v>
      </c>
      <c r="D38" s="73" t="s">
        <v>69</v>
      </c>
      <c r="E38" s="85">
        <v>36657</v>
      </c>
      <c r="F38" s="71" t="s">
        <v>26</v>
      </c>
      <c r="G38" s="71" t="s">
        <v>95</v>
      </c>
      <c r="H38" s="71" t="s">
        <v>70</v>
      </c>
      <c r="I38" s="87">
        <v>3.3223379629629624E-4</v>
      </c>
      <c r="J38" s="59"/>
      <c r="K38" s="60"/>
    </row>
    <row r="39" spans="1:11" s="30" customFormat="1" ht="27" customHeight="1" x14ac:dyDescent="0.25">
      <c r="A39" s="71">
        <v>18</v>
      </c>
      <c r="B39" s="72">
        <v>655</v>
      </c>
      <c r="C39" s="71">
        <v>10036057914</v>
      </c>
      <c r="D39" s="73" t="s">
        <v>90</v>
      </c>
      <c r="E39" s="85">
        <v>37868</v>
      </c>
      <c r="F39" s="71" t="s">
        <v>26</v>
      </c>
      <c r="G39" s="71" t="s">
        <v>55</v>
      </c>
      <c r="H39" s="74" t="s">
        <v>91</v>
      </c>
      <c r="I39" s="87">
        <v>3.5547453703703701E-4</v>
      </c>
      <c r="J39" s="59"/>
      <c r="K39" s="60"/>
    </row>
    <row r="40" spans="1:11" s="30" customFormat="1" ht="27" customHeight="1" x14ac:dyDescent="0.25">
      <c r="A40" s="71">
        <v>19</v>
      </c>
      <c r="B40" s="72">
        <v>119</v>
      </c>
      <c r="C40" s="71">
        <v>10007839907</v>
      </c>
      <c r="D40" s="73" t="s">
        <v>60</v>
      </c>
      <c r="E40" s="85">
        <v>34353</v>
      </c>
      <c r="F40" s="71" t="s">
        <v>25</v>
      </c>
      <c r="G40" s="71" t="s">
        <v>96</v>
      </c>
      <c r="H40" s="71" t="s">
        <v>92</v>
      </c>
      <c r="I40" s="87">
        <v>5.7870370370370378E-4</v>
      </c>
      <c r="J40" s="59"/>
      <c r="K40" s="60"/>
    </row>
    <row r="41" spans="1:11" s="30" customFormat="1" ht="27" customHeight="1" thickBot="1" x14ac:dyDescent="0.3">
      <c r="A41" s="75">
        <v>20</v>
      </c>
      <c r="B41" s="77">
        <v>246</v>
      </c>
      <c r="C41" s="79">
        <v>10010866307</v>
      </c>
      <c r="D41" s="80" t="s">
        <v>71</v>
      </c>
      <c r="E41" s="86">
        <v>36150</v>
      </c>
      <c r="F41" s="79" t="s">
        <v>25</v>
      </c>
      <c r="G41" s="79" t="s">
        <v>55</v>
      </c>
      <c r="H41" s="82" t="s">
        <v>91</v>
      </c>
      <c r="I41" s="111">
        <v>6.0564814814814823E-4</v>
      </c>
      <c r="J41" s="61"/>
      <c r="K41" s="84"/>
    </row>
    <row r="42" spans="1:11" ht="7.5" customHeight="1" thickTop="1" thickBot="1" x14ac:dyDescent="0.35">
      <c r="A42" s="76"/>
      <c r="B42" s="78"/>
      <c r="C42" s="31"/>
      <c r="D42" s="81"/>
      <c r="E42" s="32"/>
      <c r="F42" s="33"/>
      <c r="G42" s="32"/>
      <c r="H42" s="32"/>
      <c r="I42" s="83"/>
      <c r="J42" s="34"/>
      <c r="K42" s="83"/>
    </row>
    <row r="43" spans="1:11" ht="13.5" thickTop="1" x14ac:dyDescent="0.25">
      <c r="A43" s="100" t="s">
        <v>27</v>
      </c>
      <c r="B43" s="100"/>
      <c r="C43" s="100"/>
      <c r="D43" s="100"/>
      <c r="E43" s="50"/>
      <c r="F43" s="50"/>
      <c r="G43" s="50"/>
      <c r="H43" s="101" t="s">
        <v>28</v>
      </c>
      <c r="I43" s="101"/>
      <c r="J43" s="101"/>
      <c r="K43" s="101"/>
    </row>
    <row r="44" spans="1:11" ht="14.5" x14ac:dyDescent="0.25">
      <c r="A44" s="35" t="s">
        <v>56</v>
      </c>
      <c r="B44" s="36"/>
      <c r="C44" s="51"/>
      <c r="D44" s="38"/>
      <c r="E44" s="52"/>
      <c r="F44" s="52"/>
      <c r="G44" s="37"/>
      <c r="H44" s="53" t="s">
        <v>29</v>
      </c>
      <c r="I44" s="70">
        <v>6</v>
      </c>
      <c r="J44" s="53" t="s">
        <v>30</v>
      </c>
      <c r="K44" s="57">
        <f>COUNTIF(F$21:F151,"ЗМС")</f>
        <v>0</v>
      </c>
    </row>
    <row r="45" spans="1:11" ht="14.5" x14ac:dyDescent="0.25">
      <c r="A45" s="35" t="s">
        <v>52</v>
      </c>
      <c r="B45" s="36"/>
      <c r="C45" s="54"/>
      <c r="D45" s="38"/>
      <c r="E45" s="49"/>
      <c r="F45" s="49"/>
      <c r="G45" s="39"/>
      <c r="H45" s="53" t="s">
        <v>31</v>
      </c>
      <c r="I45" s="58">
        <f>I46+I50</f>
        <v>20</v>
      </c>
      <c r="J45" s="53" t="s">
        <v>32</v>
      </c>
      <c r="K45" s="57">
        <f>COUNTIF(F$21:F151,"МСМК")</f>
        <v>0</v>
      </c>
    </row>
    <row r="46" spans="1:11" ht="14.5" x14ac:dyDescent="0.25">
      <c r="A46" s="35" t="s">
        <v>53</v>
      </c>
      <c r="B46" s="36"/>
      <c r="C46" s="55"/>
      <c r="D46" s="38"/>
      <c r="E46" s="49"/>
      <c r="F46" s="49"/>
      <c r="G46" s="39"/>
      <c r="H46" s="53" t="s">
        <v>33</v>
      </c>
      <c r="I46" s="58">
        <f>I47+I48+I49</f>
        <v>20</v>
      </c>
      <c r="J46" s="53" t="s">
        <v>25</v>
      </c>
      <c r="K46" s="57">
        <f>COUNTIF(F$21:F41,"МС")</f>
        <v>10</v>
      </c>
    </row>
    <row r="47" spans="1:11" ht="14.5" x14ac:dyDescent="0.25">
      <c r="A47" s="35" t="s">
        <v>54</v>
      </c>
      <c r="B47" s="36"/>
      <c r="C47" s="55"/>
      <c r="D47" s="38"/>
      <c r="E47" s="49"/>
      <c r="F47" s="49"/>
      <c r="G47" s="39"/>
      <c r="H47" s="53" t="s">
        <v>34</v>
      </c>
      <c r="I47" s="58">
        <f>COUNT(A10:A106)</f>
        <v>20</v>
      </c>
      <c r="J47" s="53" t="s">
        <v>26</v>
      </c>
      <c r="K47" s="57">
        <f>COUNTIF(F$20:F41,"КМС")</f>
        <v>10</v>
      </c>
    </row>
    <row r="48" spans="1:11" ht="14.5" x14ac:dyDescent="0.25">
      <c r="A48" s="40"/>
      <c r="B48" s="36"/>
      <c r="C48" s="55"/>
      <c r="D48" s="38"/>
      <c r="E48" s="41"/>
      <c r="F48" s="41"/>
      <c r="G48" s="41"/>
      <c r="H48" s="53" t="s">
        <v>35</v>
      </c>
      <c r="I48" s="58">
        <f>COUNTIF(A10:A105,"НФ")</f>
        <v>0</v>
      </c>
      <c r="J48" s="53" t="s">
        <v>36</v>
      </c>
      <c r="K48" s="57">
        <f>COUNTIF(F$22:F152,"1 СР")</f>
        <v>0</v>
      </c>
    </row>
    <row r="49" spans="1:11" x14ac:dyDescent="0.25">
      <c r="A49" s="42"/>
      <c r="B49" s="14"/>
      <c r="C49" s="14"/>
      <c r="D49" s="38"/>
      <c r="E49" s="41"/>
      <c r="F49" s="41"/>
      <c r="G49" s="41"/>
      <c r="H49" s="53" t="s">
        <v>37</v>
      </c>
      <c r="I49" s="58">
        <f>COUNTIF(A10:A105,"ДСКВ")</f>
        <v>0</v>
      </c>
      <c r="J49" s="53" t="s">
        <v>38</v>
      </c>
      <c r="K49" s="57">
        <f>COUNTIF(F$22:F153,"2 СР")</f>
        <v>0</v>
      </c>
    </row>
    <row r="50" spans="1:11" ht="14.5" x14ac:dyDescent="0.25">
      <c r="A50" s="43"/>
      <c r="B50" s="36"/>
      <c r="C50" s="18"/>
      <c r="D50" s="38"/>
      <c r="E50" s="49"/>
      <c r="F50" s="49"/>
      <c r="G50" s="39"/>
      <c r="H50" s="53" t="s">
        <v>39</v>
      </c>
      <c r="I50" s="58">
        <f>COUNTIF(A10:A105,"НС")</f>
        <v>0</v>
      </c>
      <c r="J50" s="53" t="s">
        <v>40</v>
      </c>
      <c r="K50" s="57">
        <f>COUNTIF(F$22:F154,"3 СР")</f>
        <v>0</v>
      </c>
    </row>
    <row r="51" spans="1:11" ht="5.25" customHeight="1" x14ac:dyDescent="0.25">
      <c r="A51" s="43"/>
      <c r="B51" s="36"/>
      <c r="C51" s="36"/>
      <c r="D51" s="36"/>
      <c r="E51" s="36"/>
      <c r="F51" s="36"/>
      <c r="G51" s="14"/>
      <c r="H51" s="14"/>
      <c r="I51" s="44"/>
      <c r="J51" s="45"/>
      <c r="K51" s="46"/>
    </row>
    <row r="52" spans="1:11" x14ac:dyDescent="0.25">
      <c r="A52" s="102" t="s">
        <v>41</v>
      </c>
      <c r="B52" s="102"/>
      <c r="C52" s="102"/>
      <c r="D52" s="102"/>
      <c r="E52" s="103" t="s">
        <v>42</v>
      </c>
      <c r="F52" s="103"/>
      <c r="G52" s="103"/>
      <c r="H52" s="103" t="s">
        <v>43</v>
      </c>
      <c r="I52" s="103"/>
      <c r="J52" s="104" t="s">
        <v>44</v>
      </c>
      <c r="K52" s="104"/>
    </row>
    <row r="53" spans="1:11" x14ac:dyDescent="0.25">
      <c r="A53" s="105"/>
      <c r="B53" s="105"/>
      <c r="C53" s="105"/>
      <c r="D53" s="105"/>
      <c r="E53" s="105"/>
      <c r="F53" s="106"/>
      <c r="G53" s="106"/>
      <c r="H53" s="106"/>
      <c r="I53" s="106"/>
      <c r="J53" s="106"/>
      <c r="K53" s="106"/>
    </row>
    <row r="54" spans="1:11" x14ac:dyDescent="0.25">
      <c r="A54" s="47"/>
      <c r="B54" s="49"/>
      <c r="C54" s="49"/>
      <c r="D54" s="49"/>
      <c r="E54" s="49"/>
      <c r="F54" s="49"/>
      <c r="G54" s="49"/>
      <c r="H54" s="49"/>
      <c r="I54" s="49"/>
      <c r="J54" s="49"/>
      <c r="K54" s="48"/>
    </row>
    <row r="55" spans="1:11" x14ac:dyDescent="0.25">
      <c r="A55" s="47"/>
      <c r="B55" s="49"/>
      <c r="C55" s="49"/>
      <c r="D55" s="49"/>
      <c r="E55" s="49"/>
      <c r="F55" s="49"/>
      <c r="G55" s="49"/>
      <c r="H55" s="49"/>
      <c r="I55" s="49"/>
      <c r="J55" s="49"/>
      <c r="K55" s="48"/>
    </row>
    <row r="56" spans="1:11" x14ac:dyDescent="0.25">
      <c r="A56" s="47"/>
      <c r="B56" s="49"/>
      <c r="C56" s="49"/>
      <c r="D56" s="49"/>
      <c r="E56" s="49"/>
      <c r="F56" s="49"/>
      <c r="G56" s="49"/>
      <c r="H56" s="49"/>
      <c r="I56" s="49"/>
      <c r="J56" s="49"/>
      <c r="K56" s="48"/>
    </row>
    <row r="57" spans="1:11" x14ac:dyDescent="0.25">
      <c r="A57" s="47"/>
      <c r="B57" s="49"/>
      <c r="C57" s="49"/>
      <c r="D57" s="49"/>
      <c r="E57" s="49"/>
      <c r="F57" s="49"/>
      <c r="G57" s="49"/>
      <c r="H57" s="49"/>
      <c r="I57" s="49"/>
      <c r="J57" s="49"/>
      <c r="K57" s="48"/>
    </row>
    <row r="58" spans="1:11" ht="13.5" thickBot="1" x14ac:dyDescent="0.3">
      <c r="A58" s="107"/>
      <c r="B58" s="107"/>
      <c r="C58" s="107"/>
      <c r="D58" s="107"/>
      <c r="E58" s="108" t="str">
        <f>H17</f>
        <v>БОЯРОВ В.В. (ВК, г. Саранск)</v>
      </c>
      <c r="F58" s="108"/>
      <c r="G58" s="108"/>
      <c r="H58" s="108" t="str">
        <f>H18</f>
        <v>МЯГКОВА Е.А. (IК, г. Саранск)</v>
      </c>
      <c r="I58" s="108"/>
      <c r="J58" s="109" t="str">
        <f>H19</f>
        <v>КОЧЕТКОВ Д.А. (ВК, г. Саранск)</v>
      </c>
      <c r="K58" s="109"/>
    </row>
    <row r="59" spans="1:11" ht="13.5" thickTop="1" x14ac:dyDescent="0.25"/>
  </sheetData>
  <mergeCells count="29">
    <mergeCell ref="A53:E53"/>
    <mergeCell ref="F53:K53"/>
    <mergeCell ref="A58:D58"/>
    <mergeCell ref="E58:G58"/>
    <mergeCell ref="H58:I58"/>
    <mergeCell ref="J58:K58"/>
    <mergeCell ref="I16:K16"/>
    <mergeCell ref="A43:D43"/>
    <mergeCell ref="H43:K43"/>
    <mergeCell ref="A52:D52"/>
    <mergeCell ref="E52:G52"/>
    <mergeCell ref="H52:I52"/>
    <mergeCell ref="J52:K52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2023-03-01T10:57:07Z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