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A594B7D9-F0F5-4EC7-B36B-1F067A44A4B9}" xr6:coauthVersionLast="47" xr6:coauthVersionMax="47" xr10:uidLastSave="{00000000-0000-0000-0000-000000000000}"/>
  <bookViews>
    <workbookView xWindow="-108" yWindow="-108" windowWidth="23256" windowHeight="12456" tabRatio="789" firstSheet="5" activeTab="6" xr2:uid="{00000000-000D-0000-FFFF-FFFF00000000}"/>
  </bookViews>
  <sheets>
    <sheet name="инд гонка на время женщины" sheetId="99" r:id="rId1"/>
    <sheet name="инд гонка на время юн-ки 17-18" sheetId="100" r:id="rId2"/>
    <sheet name="инд гонка на время юн-ры 17-18" sheetId="101" r:id="rId3"/>
    <sheet name="групп гонка юн-ки 17-18" sheetId="102" r:id="rId4"/>
    <sheet name="групп гонка женщины" sheetId="103" r:id="rId5"/>
    <sheet name="групп гонка юн-ры 17-18" sheetId="104" r:id="rId6"/>
    <sheet name="смеш эст юн-ры 17-18" sheetId="105" r:id="rId7"/>
  </sheets>
  <definedNames>
    <definedName name="_xlnm.Print_Titles" localSheetId="4">'групп гонка женщины'!$21:$22</definedName>
    <definedName name="_xlnm.Print_Titles" localSheetId="3">'групп гонка юн-ки 17-18'!$21:$22</definedName>
    <definedName name="_xlnm.Print_Titles" localSheetId="5">'групп гонка юн-ры 17-18'!$21:$22</definedName>
    <definedName name="_xlnm.Print_Titles" localSheetId="0">'инд гонка на время женщины'!$21:$22</definedName>
    <definedName name="_xlnm.Print_Titles" localSheetId="1">'инд гонка на время юн-ки 17-18'!$21:$22</definedName>
    <definedName name="_xlnm.Print_Titles" localSheetId="2">'инд гонка на время юн-ры 17-18'!$21:$22</definedName>
    <definedName name="_xlnm.Print_Area" localSheetId="4">'групп гонка женщины'!$A$1:$L$83</definedName>
    <definedName name="_xlnm.Print_Area" localSheetId="3">'групп гонка юн-ки 17-18'!$A$1:$L$64</definedName>
    <definedName name="_xlnm.Print_Area" localSheetId="5">'групп гонка юн-ры 17-18'!$A$1:$L$73</definedName>
    <definedName name="_xlnm.Print_Area" localSheetId="0">'инд гонка на время женщины'!$A$1:$L$70</definedName>
    <definedName name="_xlnm.Print_Area" localSheetId="1">'инд гонка на время юн-ки 17-18'!$A$1:$L$63</definedName>
    <definedName name="_xlnm.Print_Area" localSheetId="2">'инд гонка на время юн-ры 17-18'!$A$1:$L$69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7" i="105" l="1"/>
  <c r="H57" i="105"/>
  <c r="E57" i="105"/>
  <c r="O49" i="105"/>
  <c r="O48" i="105"/>
  <c r="O47" i="105"/>
  <c r="O46" i="105"/>
  <c r="O45" i="105"/>
  <c r="O44" i="105"/>
  <c r="O43" i="105"/>
  <c r="I40" i="105"/>
  <c r="H40" i="105"/>
  <c r="A40" i="105"/>
  <c r="I39" i="105"/>
  <c r="H39" i="105"/>
  <c r="A39" i="105"/>
  <c r="J38" i="105"/>
  <c r="J40" i="105" s="1"/>
  <c r="A38" i="105"/>
  <c r="I37" i="105"/>
  <c r="H37" i="105"/>
  <c r="A37" i="105"/>
  <c r="I36" i="105"/>
  <c r="H36" i="105"/>
  <c r="A36" i="105"/>
  <c r="K35" i="105"/>
  <c r="K39" i="105" s="1"/>
  <c r="J35" i="105"/>
  <c r="J36" i="105" s="1"/>
  <c r="I34" i="105"/>
  <c r="H34" i="105"/>
  <c r="A34" i="105"/>
  <c r="I33" i="105"/>
  <c r="H33" i="105"/>
  <c r="A33" i="105"/>
  <c r="J32" i="105"/>
  <c r="J34" i="105" s="1"/>
  <c r="A32" i="105"/>
  <c r="I31" i="105"/>
  <c r="H31" i="105"/>
  <c r="A31" i="105"/>
  <c r="I30" i="105"/>
  <c r="H30" i="105"/>
  <c r="A30" i="105"/>
  <c r="K29" i="105"/>
  <c r="M29" i="105" s="1"/>
  <c r="J29" i="105"/>
  <c r="J31" i="105" s="1"/>
  <c r="L28" i="105"/>
  <c r="I28" i="105"/>
  <c r="H28" i="105"/>
  <c r="A28" i="105"/>
  <c r="L27" i="105"/>
  <c r="I27" i="105"/>
  <c r="H27" i="105"/>
  <c r="A27" i="105"/>
  <c r="L26" i="105"/>
  <c r="J26" i="105"/>
  <c r="J27" i="105" s="1"/>
  <c r="A26" i="105"/>
  <c r="L25" i="105"/>
  <c r="I25" i="105"/>
  <c r="H25" i="105"/>
  <c r="A25" i="105"/>
  <c r="L24" i="105"/>
  <c r="I24" i="105"/>
  <c r="H24" i="105"/>
  <c r="A24" i="105"/>
  <c r="K23" i="105"/>
  <c r="J23" i="105"/>
  <c r="J24" i="105" s="1"/>
  <c r="J39" i="105" l="1"/>
  <c r="M35" i="105"/>
  <c r="K37" i="105"/>
  <c r="K36" i="105"/>
  <c r="K38" i="105"/>
  <c r="K40" i="105"/>
  <c r="J30" i="105"/>
  <c r="K30" i="105"/>
  <c r="K31" i="105"/>
  <c r="M23" i="105"/>
  <c r="M24" i="105" s="1"/>
  <c r="K24" i="105"/>
  <c r="K26" i="105"/>
  <c r="J25" i="105"/>
  <c r="L35" i="105"/>
  <c r="L36" i="105" s="1"/>
  <c r="M32" i="105"/>
  <c r="M33" i="105"/>
  <c r="M34" i="105"/>
  <c r="M31" i="105"/>
  <c r="M30" i="105"/>
  <c r="K25" i="105"/>
  <c r="L29" i="105"/>
  <c r="J33" i="105"/>
  <c r="K34" i="105"/>
  <c r="K33" i="105"/>
  <c r="J37" i="105"/>
  <c r="J28" i="105"/>
  <c r="K32" i="105"/>
  <c r="K28" i="105"/>
  <c r="K27" i="105"/>
  <c r="L40" i="105" l="1"/>
  <c r="M37" i="105"/>
  <c r="M36" i="105"/>
  <c r="M38" i="105"/>
  <c r="M40" i="105"/>
  <c r="M39" i="105"/>
  <c r="L38" i="105"/>
  <c r="L39" i="105"/>
  <c r="L37" i="105"/>
  <c r="M26" i="105"/>
  <c r="M27" i="105"/>
  <c r="M28" i="105"/>
  <c r="M25" i="105"/>
  <c r="L32" i="105"/>
  <c r="L31" i="105"/>
  <c r="L33" i="105"/>
  <c r="L34" i="105"/>
  <c r="L30" i="105"/>
  <c r="I36" i="104" l="1"/>
  <c r="J36" i="104"/>
  <c r="I37" i="104"/>
  <c r="J37" i="104"/>
  <c r="I38" i="104"/>
  <c r="J38" i="104"/>
  <c r="I73" i="104"/>
  <c r="E73" i="104"/>
  <c r="H65" i="104"/>
  <c r="L64" i="104"/>
  <c r="H64" i="104"/>
  <c r="L63" i="104"/>
  <c r="H63" i="104"/>
  <c r="L62" i="104"/>
  <c r="H62" i="104"/>
  <c r="L61" i="104"/>
  <c r="H61" i="104"/>
  <c r="L60" i="104"/>
  <c r="L59" i="104"/>
  <c r="L58" i="104"/>
  <c r="J35" i="104"/>
  <c r="I35" i="104"/>
  <c r="J34" i="104"/>
  <c r="I34" i="104"/>
  <c r="J33" i="104"/>
  <c r="I33" i="104"/>
  <c r="J32" i="104"/>
  <c r="I32" i="104"/>
  <c r="J31" i="104"/>
  <c r="I31" i="104"/>
  <c r="J30" i="104"/>
  <c r="I30" i="104"/>
  <c r="J29" i="104"/>
  <c r="I29" i="104"/>
  <c r="J28" i="104"/>
  <c r="I28" i="104"/>
  <c r="J27" i="104"/>
  <c r="I27" i="104"/>
  <c r="J26" i="104"/>
  <c r="I26" i="104"/>
  <c r="J25" i="104"/>
  <c r="I25" i="104"/>
  <c r="J24" i="104"/>
  <c r="I24" i="104"/>
  <c r="J23" i="104"/>
  <c r="I36" i="103"/>
  <c r="J36" i="103"/>
  <c r="I37" i="103"/>
  <c r="J37" i="103"/>
  <c r="I38" i="103"/>
  <c r="J38" i="103"/>
  <c r="I39" i="103"/>
  <c r="J39" i="103"/>
  <c r="I40" i="103"/>
  <c r="J40" i="103"/>
  <c r="I41" i="103"/>
  <c r="J41" i="103"/>
  <c r="I42" i="103"/>
  <c r="J42" i="103"/>
  <c r="I43" i="103"/>
  <c r="J43" i="103"/>
  <c r="I44" i="103"/>
  <c r="J44" i="103"/>
  <c r="I45" i="103"/>
  <c r="J45" i="103"/>
  <c r="I46" i="103"/>
  <c r="J46" i="103"/>
  <c r="I47" i="103"/>
  <c r="J47" i="103"/>
  <c r="I48" i="103"/>
  <c r="J48" i="103"/>
  <c r="I49" i="103"/>
  <c r="J49" i="103"/>
  <c r="I50" i="103"/>
  <c r="J50" i="103"/>
  <c r="I51" i="103"/>
  <c r="J51" i="103"/>
  <c r="I52" i="103"/>
  <c r="J52" i="103"/>
  <c r="I53" i="103"/>
  <c r="J53" i="103"/>
  <c r="I54" i="103"/>
  <c r="J54" i="103"/>
  <c r="I83" i="103"/>
  <c r="E83" i="103"/>
  <c r="H75" i="103"/>
  <c r="L74" i="103"/>
  <c r="H74" i="103"/>
  <c r="L73" i="103"/>
  <c r="H73" i="103"/>
  <c r="L72" i="103"/>
  <c r="H72" i="103"/>
  <c r="L71" i="103"/>
  <c r="H71" i="103"/>
  <c r="L70" i="103"/>
  <c r="L69" i="103"/>
  <c r="L68" i="103"/>
  <c r="J35" i="103"/>
  <c r="I35" i="103"/>
  <c r="J34" i="103"/>
  <c r="I34" i="103"/>
  <c r="J33" i="103"/>
  <c r="I33" i="103"/>
  <c r="J32" i="103"/>
  <c r="I32" i="103"/>
  <c r="J31" i="103"/>
  <c r="I31" i="103"/>
  <c r="J30" i="103"/>
  <c r="I30" i="103"/>
  <c r="J29" i="103"/>
  <c r="I29" i="103"/>
  <c r="J28" i="103"/>
  <c r="I28" i="103"/>
  <c r="J27" i="103"/>
  <c r="I27" i="103"/>
  <c r="J26" i="103"/>
  <c r="I26" i="103"/>
  <c r="J25" i="103"/>
  <c r="I25" i="103"/>
  <c r="J24" i="103"/>
  <c r="I24" i="103"/>
  <c r="J23" i="103"/>
  <c r="I64" i="102"/>
  <c r="E64" i="102"/>
  <c r="H56" i="102"/>
  <c r="L55" i="102"/>
  <c r="H55" i="102"/>
  <c r="L54" i="102"/>
  <c r="H54" i="102"/>
  <c r="L53" i="102"/>
  <c r="H53" i="102"/>
  <c r="L52" i="102"/>
  <c r="H52" i="102"/>
  <c r="L51" i="102"/>
  <c r="L50" i="102"/>
  <c r="L49" i="102"/>
  <c r="J35" i="102"/>
  <c r="I35" i="102"/>
  <c r="J34" i="102"/>
  <c r="I34" i="102"/>
  <c r="J33" i="102"/>
  <c r="I33" i="102"/>
  <c r="J32" i="102"/>
  <c r="I32" i="102"/>
  <c r="J31" i="102"/>
  <c r="I31" i="102"/>
  <c r="J30" i="102"/>
  <c r="I30" i="102"/>
  <c r="J29" i="102"/>
  <c r="I29" i="102"/>
  <c r="J28" i="102"/>
  <c r="I28" i="102"/>
  <c r="J27" i="102"/>
  <c r="I27" i="102"/>
  <c r="J26" i="102"/>
  <c r="I26" i="102"/>
  <c r="J25" i="102"/>
  <c r="I25" i="102"/>
  <c r="J24" i="102"/>
  <c r="I24" i="102"/>
  <c r="J23" i="102"/>
  <c r="I42" i="101"/>
  <c r="J42" i="101"/>
  <c r="I43" i="101"/>
  <c r="J43" i="101"/>
  <c r="I44" i="101"/>
  <c r="J44" i="101"/>
  <c r="I45" i="101"/>
  <c r="J45" i="101"/>
  <c r="I46" i="101"/>
  <c r="J46" i="101"/>
  <c r="I47" i="101"/>
  <c r="J47" i="101"/>
  <c r="I69" i="101"/>
  <c r="E69" i="101"/>
  <c r="H61" i="101"/>
  <c r="L60" i="101"/>
  <c r="H60" i="101"/>
  <c r="L59" i="101"/>
  <c r="H59" i="101"/>
  <c r="L58" i="101"/>
  <c r="H58" i="101"/>
  <c r="L57" i="101"/>
  <c r="H57" i="101"/>
  <c r="L56" i="101"/>
  <c r="L55" i="101"/>
  <c r="L54" i="101"/>
  <c r="J41" i="101"/>
  <c r="I41" i="101"/>
  <c r="J40" i="101"/>
  <c r="I40" i="101"/>
  <c r="J39" i="101"/>
  <c r="I39" i="101"/>
  <c r="J38" i="101"/>
  <c r="I38" i="101"/>
  <c r="J37" i="101"/>
  <c r="I37" i="101"/>
  <c r="J36" i="101"/>
  <c r="I36" i="101"/>
  <c r="J35" i="101"/>
  <c r="I35" i="101"/>
  <c r="J34" i="101"/>
  <c r="I34" i="101"/>
  <c r="J33" i="101"/>
  <c r="I33" i="101"/>
  <c r="J32" i="101"/>
  <c r="I32" i="101"/>
  <c r="J31" i="101"/>
  <c r="I31" i="101"/>
  <c r="J30" i="101"/>
  <c r="I30" i="101"/>
  <c r="J29" i="101"/>
  <c r="I29" i="101"/>
  <c r="J28" i="101"/>
  <c r="I28" i="101"/>
  <c r="J27" i="101"/>
  <c r="I27" i="101"/>
  <c r="J26" i="101"/>
  <c r="I26" i="101"/>
  <c r="J25" i="101"/>
  <c r="I25" i="101"/>
  <c r="J24" i="101"/>
  <c r="I24" i="101"/>
  <c r="J23" i="101"/>
  <c r="I63" i="100"/>
  <c r="E63" i="100"/>
  <c r="H55" i="100"/>
  <c r="L54" i="100"/>
  <c r="H54" i="100"/>
  <c r="L53" i="100"/>
  <c r="H53" i="100"/>
  <c r="L52" i="100"/>
  <c r="H52" i="100"/>
  <c r="L51" i="100"/>
  <c r="H51" i="100"/>
  <c r="L50" i="100"/>
  <c r="L49" i="100"/>
  <c r="L48" i="100"/>
  <c r="J41" i="100"/>
  <c r="I41" i="100"/>
  <c r="J40" i="100"/>
  <c r="I40" i="100"/>
  <c r="J39" i="100"/>
  <c r="I39" i="100"/>
  <c r="J38" i="100"/>
  <c r="I38" i="100"/>
  <c r="J37" i="100"/>
  <c r="I37" i="100"/>
  <c r="J36" i="100"/>
  <c r="I36" i="100"/>
  <c r="J35" i="100"/>
  <c r="I35" i="100"/>
  <c r="J34" i="100"/>
  <c r="I34" i="100"/>
  <c r="J33" i="100"/>
  <c r="I33" i="100"/>
  <c r="J32" i="100"/>
  <c r="I32" i="100"/>
  <c r="J31" i="100"/>
  <c r="I31" i="100"/>
  <c r="J30" i="100"/>
  <c r="I30" i="100"/>
  <c r="J29" i="100"/>
  <c r="I29" i="100"/>
  <c r="J28" i="100"/>
  <c r="I28" i="100"/>
  <c r="J27" i="100"/>
  <c r="I27" i="100"/>
  <c r="J26" i="100"/>
  <c r="I26" i="100"/>
  <c r="J25" i="100"/>
  <c r="I25" i="100"/>
  <c r="J24" i="100"/>
  <c r="I24" i="100"/>
  <c r="J23" i="100"/>
  <c r="H58" i="99"/>
  <c r="I39" i="99"/>
  <c r="J39" i="99"/>
  <c r="I40" i="99"/>
  <c r="J40" i="99"/>
  <c r="I41" i="99"/>
  <c r="J41" i="99"/>
  <c r="I42" i="99"/>
  <c r="J42" i="99"/>
  <c r="I43" i="99"/>
  <c r="J43" i="99"/>
  <c r="I44" i="99"/>
  <c r="J44" i="99"/>
  <c r="I45" i="99"/>
  <c r="J45" i="99"/>
  <c r="I46" i="99"/>
  <c r="J46" i="99"/>
  <c r="I47" i="99"/>
  <c r="J47" i="99"/>
  <c r="I48" i="99"/>
  <c r="J48" i="99"/>
  <c r="I49" i="99"/>
  <c r="J49" i="99"/>
  <c r="I50" i="99"/>
  <c r="J50" i="99"/>
  <c r="H60" i="104" l="1"/>
  <c r="H59" i="104" s="1"/>
  <c r="H70" i="103"/>
  <c r="H69" i="103" s="1"/>
  <c r="H51" i="102"/>
  <c r="H50" i="102" s="1"/>
  <c r="H56" i="101"/>
  <c r="H55" i="101" s="1"/>
  <c r="H50" i="100"/>
  <c r="H49" i="100" s="1"/>
  <c r="I70" i="99"/>
  <c r="E70" i="99"/>
  <c r="H62" i="99"/>
  <c r="L61" i="99"/>
  <c r="H61" i="99"/>
  <c r="L60" i="99"/>
  <c r="H60" i="99"/>
  <c r="L59" i="99"/>
  <c r="H59" i="99"/>
  <c r="L58" i="99"/>
  <c r="L57" i="99"/>
  <c r="L56" i="99"/>
  <c r="L55" i="99"/>
  <c r="J38" i="99"/>
  <c r="I38" i="99"/>
  <c r="J37" i="99"/>
  <c r="I37" i="99"/>
  <c r="J36" i="99"/>
  <c r="I36" i="99"/>
  <c r="J35" i="99"/>
  <c r="I35" i="99"/>
  <c r="J34" i="99"/>
  <c r="I34" i="99"/>
  <c r="J33" i="99"/>
  <c r="I33" i="99"/>
  <c r="J32" i="99"/>
  <c r="I32" i="99"/>
  <c r="J31" i="99"/>
  <c r="I31" i="99"/>
  <c r="J30" i="99"/>
  <c r="I30" i="99"/>
  <c r="J29" i="99"/>
  <c r="I29" i="99"/>
  <c r="J28" i="99"/>
  <c r="I28" i="99"/>
  <c r="J27" i="99"/>
  <c r="I27" i="99"/>
  <c r="J26" i="99"/>
  <c r="I26" i="99"/>
  <c r="J25" i="99"/>
  <c r="I25" i="99"/>
  <c r="J24" i="99"/>
  <c r="I24" i="99"/>
  <c r="J23" i="99"/>
  <c r="H57" i="99" l="1"/>
  <c r="H56" i="99" s="1"/>
</calcChain>
</file>

<file path=xl/sharedStrings.xml><?xml version="1.0" encoding="utf-8"?>
<sst xmlns="http://schemas.openxmlformats.org/spreadsheetml/2006/main" count="1132" uniqueCount="233">
  <si>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</si>
  <si>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</si>
  <si>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</si>
  <si>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</si>
  <si>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</si>
  <si>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</si>
  <si>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</si>
  <si>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</si>
  <si>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</si>
  <si>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</si>
  <si>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</si>
  <si>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</si>
  <si>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</si>
  <si>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</si>
  <si>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</si>
  <si>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</si>
  <si>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</si>
  <si>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</si>
  <si>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</si>
  <si>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</si>
  <si>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</si>
  <si>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</si>
  <si>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</si>
  <si>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</si>
  <si>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</si>
  <si>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</si>
  <si>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</si>
  <si>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</si>
  <si>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</si>
  <si>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</si>
  <si>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</si>
  <si>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</si>
  <si>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</si>
  <si>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</si>
  <si>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</si>
  <si>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</si>
  <si>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</si>
  <si>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</si>
  <si>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</si>
  <si>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</si>
  <si>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</si>
  <si>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</si>
  <si>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</si>
  <si>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Самарская область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</si>
  <si>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</si>
  <si>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</si>
  <si>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2 СР</t>
  </si>
  <si>
    <t/>
  </si>
  <si>
    <t>МЕСТО ПРОВЕДЕНИЯ: г. Майкоп</t>
  </si>
  <si>
    <t>3 СР</t>
  </si>
  <si>
    <t>Попова Е.В. (ВК, Воронежская область)</t>
  </si>
  <si>
    <t>Осадки: ясно</t>
  </si>
  <si>
    <t>шоссе - индивидуальная гонка на время</t>
  </si>
  <si>
    <t>ДАТА ПРОВЕДЕНИЯ: 19 сентября 2023 года</t>
  </si>
  <si>
    <t>Кондратьева Л.В. (ВК, Воронежская область)</t>
  </si>
  <si>
    <t>№ ВРВС: 0080511611Я</t>
  </si>
  <si>
    <t>НАЗВАНИЕ ТРАССЫ / РЕГ. НОМЕР: Объездная дорога</t>
  </si>
  <si>
    <t>Температура: +26</t>
  </si>
  <si>
    <t>Влажность: 27%</t>
  </si>
  <si>
    <t>Ветер: 5 м/с З</t>
  </si>
  <si>
    <t>Азаров С.С. (ВК, Санкт‐Петербург)</t>
  </si>
  <si>
    <t>Московская область</t>
  </si>
  <si>
    <t>Республика Беларусь</t>
  </si>
  <si>
    <t>Республика Крым</t>
  </si>
  <si>
    <t>Новосибирская область</t>
  </si>
  <si>
    <t>Республика Адыгея</t>
  </si>
  <si>
    <t>МЕЖДУНАРОДНЫЕ СОРЕВНОВАНИЯ</t>
  </si>
  <si>
    <t>Женщины</t>
  </si>
  <si>
    <t>"НАРТЫ АДЫГЕИ"</t>
  </si>
  <si>
    <t>НАЧАЛО ГОНКИ: 10ч 00м</t>
  </si>
  <si>
    <t>№ ЕКП 2023: 34250</t>
  </si>
  <si>
    <t>БУНЕЕВА Дарья</t>
  </si>
  <si>
    <t>Иркутская область</t>
  </si>
  <si>
    <t>ТЕРЕХ Анна</t>
  </si>
  <si>
    <t>КИПТИКОВА Анастасия</t>
  </si>
  <si>
    <t>БИРЮК Каролина</t>
  </si>
  <si>
    <t>ФРОЛОВА Наталья</t>
  </si>
  <si>
    <t>Тульская область</t>
  </si>
  <si>
    <t>МАКСИМОВА Мария</t>
  </si>
  <si>
    <t>Орловская область</t>
  </si>
  <si>
    <t>НОВИКОВА Кристина</t>
  </si>
  <si>
    <t>ГУРЕНКОВА Екатерина</t>
  </si>
  <si>
    <t>ЧУЯНКОВА Ирина</t>
  </si>
  <si>
    <t>ФОМИНА Дарья</t>
  </si>
  <si>
    <t>ПЕЧЕРСКИХ Анастасия</t>
  </si>
  <si>
    <t>ЦЫМБАЛЮК Ксения</t>
  </si>
  <si>
    <t>Удмуртская Республика</t>
  </si>
  <si>
    <t>УВАРОВА Марина</t>
  </si>
  <si>
    <t>ОШУРКОВА Елизавета</t>
  </si>
  <si>
    <t>ШИНКОРЕНКО Ксения</t>
  </si>
  <si>
    <t>ЧУРЕНКОВА Таисия</t>
  </si>
  <si>
    <t>КЛИМОВА Диана</t>
  </si>
  <si>
    <t>АРЧИБАСОВА Елизавета</t>
  </si>
  <si>
    <t>ТРЕТЬЯКОВА Евгения</t>
  </si>
  <si>
    <t>Свердловская область</t>
  </si>
  <si>
    <t>САБЛИНА Валерия</t>
  </si>
  <si>
    <t>КОРОТКИНА Алина</t>
  </si>
  <si>
    <t>КУЗНЕЦОВА Ирина</t>
  </si>
  <si>
    <t>МОГИЛЕВСКАЯ Анастасия</t>
  </si>
  <si>
    <t>БУЛАТОВА Влада</t>
  </si>
  <si>
    <t>ГАЙБЕЛЬ Елизавета</t>
  </si>
  <si>
    <t>УШАКОВА Александра</t>
  </si>
  <si>
    <t>ТИСЛЕНКО Елизавета</t>
  </si>
  <si>
    <t>МЕНЬКОВА Дарья</t>
  </si>
  <si>
    <t>НС</t>
  </si>
  <si>
    <t>КАЗАНЦЕВА Виктория</t>
  </si>
  <si>
    <t>Краснодарский край</t>
  </si>
  <si>
    <t>МАРТЫНОВА Гюнель</t>
  </si>
  <si>
    <t>Санкт-Петербург</t>
  </si>
  <si>
    <t>ОКОНЧАНИЕ ГОНКИ: 11ч 04м</t>
  </si>
  <si>
    <t>ДАТА ПРОВЕДЕНИЯ: 20 сентября 2023 года</t>
  </si>
  <si>
    <t>Юниорки 17-18 лет</t>
  </si>
  <si>
    <t>ОКОНЧАНИЕ ГОНКИ: 10ч 45м</t>
  </si>
  <si>
    <t>ВИННИК Ангелина</t>
  </si>
  <si>
    <t>БОР Елизавета</t>
  </si>
  <si>
    <t>КРАПИВИНА Дарья</t>
  </si>
  <si>
    <t>ИСМАГИЛОВА Лилия</t>
  </si>
  <si>
    <t>СТАРОВОЙТОВА Арина</t>
  </si>
  <si>
    <t>БЕК Анастасия</t>
  </si>
  <si>
    <t>ГОРБАЧЕНКО Полина</t>
  </si>
  <si>
    <t>САВЕКО Полина</t>
  </si>
  <si>
    <t>Ростовская область</t>
  </si>
  <si>
    <t>ГЕЙКО Диана</t>
  </si>
  <si>
    <t>ЛОСЕВА Алина</t>
  </si>
  <si>
    <t>БАРИНОВА Диана</t>
  </si>
  <si>
    <t>АЛЕЙНИК Полина</t>
  </si>
  <si>
    <t>ПАХОМОВА Анастасия</t>
  </si>
  <si>
    <t>БУЛЫГИНА Мария</t>
  </si>
  <si>
    <t>ВАВИЛИНА Афида</t>
  </si>
  <si>
    <t>КИРИЧЕНКО Анастасия</t>
  </si>
  <si>
    <t>ДИКАЯ Арина</t>
  </si>
  <si>
    <t>МАХНОВА Екатерина</t>
  </si>
  <si>
    <t>УДЯНСКАЯ Александра</t>
  </si>
  <si>
    <t>КУЦИК Марина</t>
  </si>
  <si>
    <t>ЛИПЧАНСКАЯ Анастасия</t>
  </si>
  <si>
    <t>КИРИЧЕНКО Лилиана</t>
  </si>
  <si>
    <t>СТРИЖОВА Ксения</t>
  </si>
  <si>
    <t>Температура: +26 +24</t>
  </si>
  <si>
    <t>Влажность: 42%</t>
  </si>
  <si>
    <t>Ветер: 1 м/с З</t>
  </si>
  <si>
    <t>Юниоры 17-18 лет</t>
  </si>
  <si>
    <t>НАЧАЛО ГОНКИ: 10ч 40м</t>
  </si>
  <si>
    <t>ОКОНЧАНИЕ ГОНКИ: 11ч 41м</t>
  </si>
  <si>
    <t>Температура: +22 +24</t>
  </si>
  <si>
    <t>МИШАНКОВ Максим</t>
  </si>
  <si>
    <t>Тюменская область</t>
  </si>
  <si>
    <t>ЯРОШ Владислав</t>
  </si>
  <si>
    <t>ОДИНЕЦ Вадим</t>
  </si>
  <si>
    <t>КОРМЩИКОВ Иван</t>
  </si>
  <si>
    <t>Кировская область</t>
  </si>
  <si>
    <t>БЕЛИКОВ Никита</t>
  </si>
  <si>
    <t>ШИНКАРЕЦКИЙ Виталий</t>
  </si>
  <si>
    <t>СЕРГЕЕВ Егор</t>
  </si>
  <si>
    <t>ВОРОНОВ Сергей</t>
  </si>
  <si>
    <t>САРОЯН Артур</t>
  </si>
  <si>
    <t>ЛАРИЧЕВ Вадим</t>
  </si>
  <si>
    <t>АВЕРИН Валентин</t>
  </si>
  <si>
    <t>АХУНОВ Дамир</t>
  </si>
  <si>
    <t>БОНДАРЕНКО Мирон</t>
  </si>
  <si>
    <t>МУКАДЯСОВ Роберт</t>
  </si>
  <si>
    <t>МИТЮКОВ Ярослав</t>
  </si>
  <si>
    <t>ЗИМАНОВ Олег</t>
  </si>
  <si>
    <t>ЛУНИН Михаил</t>
  </si>
  <si>
    <t>ТРИФОНОВ Кирилл</t>
  </si>
  <si>
    <t>ИВАНКОВ Ян</t>
  </si>
  <si>
    <t>ОБОЗОВ Виктор</t>
  </si>
  <si>
    <t>ДЫХНЫЧ Евгений</t>
  </si>
  <si>
    <t>ГРЕБЕНЮКОВ Никита</t>
  </si>
  <si>
    <t>ПЕРЕПЕЛИЦА Вадим</t>
  </si>
  <si>
    <t>АСАТРЯН Зорик</t>
  </si>
  <si>
    <t>КЛЕТУШКИН Игорь</t>
  </si>
  <si>
    <t>НФ</t>
  </si>
  <si>
    <t>ШИШКОВ Степан</t>
  </si>
  <si>
    <t>Саратовская область</t>
  </si>
  <si>
    <t>ГРИШКО Артём</t>
  </si>
  <si>
    <t>ЕПИФАНОВ Вячеслав</t>
  </si>
  <si>
    <t>МЕНЬШОВ Александр</t>
  </si>
  <si>
    <t>шоссе - групповая гонка</t>
  </si>
  <si>
    <t>ДАТА ПРОВЕДЕНИЯ: 23 сентября 2023 года</t>
  </si>
  <si>
    <t>ОКОНЧАНИЕ ГОНКИ: 11ч 53м</t>
  </si>
  <si>
    <t>НАЗВАНИЕ ТРАССЫ / РЕГ. НОМЕР: Городской парк, ул.Пушкина ‐ х.Зозулин</t>
  </si>
  <si>
    <t>№ ВРВС: 0080601611Я</t>
  </si>
  <si>
    <t>МУЧКАЕВА Людмила</t>
  </si>
  <si>
    <t>Температура: +28 +29</t>
  </si>
  <si>
    <t>Влажность: 37%</t>
  </si>
  <si>
    <t>Ветер: 3 м/с (ю/в)</t>
  </si>
  <si>
    <t>ОКОНЧАНИЕ ГОНКИ: 12ч 54м</t>
  </si>
  <si>
    <t>АБРАМЕНКО Алина</t>
  </si>
  <si>
    <t>ХАТУНЦЕВА Гульназ</t>
  </si>
  <si>
    <t>ТИСЛЕНКО Дарья</t>
  </si>
  <si>
    <t>НОСКОВИЧ Таисия</t>
  </si>
  <si>
    <t>СТЕПАНЕЦ Валерия</t>
  </si>
  <si>
    <t>КАНЕЕВА Дарья</t>
  </si>
  <si>
    <t>ЛИХАНОВА Марина</t>
  </si>
  <si>
    <t>Республика Бурятия</t>
  </si>
  <si>
    <t>ФАДЕЕВА Екатерина</t>
  </si>
  <si>
    <t>БОЛОТОВА Алёна</t>
  </si>
  <si>
    <t>ПОЛЕВАЯ Юлия</t>
  </si>
  <si>
    <t>ГОЛОВАСТОВА Екатерина</t>
  </si>
  <si>
    <t>АБАСОВА Наталья</t>
  </si>
  <si>
    <t>КОЛЕСНИКОВА Алина</t>
  </si>
  <si>
    <t>НАЧАЛО ГОНКИ: 13ч 30м</t>
  </si>
  <si>
    <t>ОКОНЧАНИЕ ГОНКИ: 16ч 14м</t>
  </si>
  <si>
    <t>Температура: +30</t>
  </si>
  <si>
    <t>Влажность: 30%</t>
  </si>
  <si>
    <t>Ветер: 4 м/с (ю)</t>
  </si>
  <si>
    <t>ПРОШКИН Артем</t>
  </si>
  <si>
    <t>УЖЕВКО Роман</t>
  </si>
  <si>
    <t>ЕЛФИМОВ Илья</t>
  </si>
  <si>
    <t>КАТАРЖНОВ Михаил</t>
  </si>
  <si>
    <t>БУДИГАЙ Александр</t>
  </si>
  <si>
    <t>шоссе - смешанная эстафета</t>
  </si>
  <si>
    <t>№ ВРВС: 0080781811Л</t>
  </si>
  <si>
    <t>ДАТА ПРОВЕДЕНИЯ: 21 сентября 2023 года</t>
  </si>
  <si>
    <t xml:space="preserve"> Попова Е.В. (ВК, Воронежская область)</t>
  </si>
  <si>
    <t xml:space="preserve">МАКСИМАЛЬНЫЙ ПЕРЕПАД (HD): </t>
  </si>
  <si>
    <t xml:space="preserve">СУММА ПОЛОЖИТЕЛЬНЫХ ПЕРЕПАДОВ ВЫСОТЫ НА ДИСТАНЦИИ (ТС): </t>
  </si>
  <si>
    <t>25,0 км/2</t>
  </si>
  <si>
    <t>ВРЕМЯ И МЕСТО НА ОТРЕЗКЕ</t>
  </si>
  <si>
    <t>СКОРОСТЬ на отрезке км/ч</t>
  </si>
  <si>
    <t>25 км</t>
  </si>
  <si>
    <t xml:space="preserve">Температура: +23 +25 </t>
  </si>
  <si>
    <t>Заявлено команд</t>
  </si>
  <si>
    <t>Стартовало команд</t>
  </si>
  <si>
    <t>Ветер: 2 м/с (ю/в)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</si>
  <si>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</si>
  <si>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</si>
  <si>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</si>
  <si>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</si>
  <si>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>СУДЬЯ НА ФИНИШЕ</t>
  </si>
  <si>
    <t>Юниоры и Юниорки 17-18 лет</t>
  </si>
  <si>
    <t>НАЧАЛО ГОНКИ: 11ч 20м</t>
  </si>
  <si>
    <t>ОКОНЧАНИЕ ГОНКИ: 12ч 38м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</si>
</sst>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h:mm:ss"/>
    <numFmt numFmtId="166" formatCode="h:mm:ss.00"/>
    <numFmt numFmtId="167" formatCode="hh:mm:ss.00"/>
  </numFmts>
  <fonts count="2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6" fillId="0" borderId="0"/>
    <xf numFmtId="0" fontId="5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311">
    <xf numFmtId="0" fontId="0" fillId="0" borderId="0" xfId="0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horizontal="right" vertical="center"/>
    </xf>
    <xf numFmtId="0" fontId="15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14" fillId="0" borderId="14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/>
    <xf numFmtId="0" fontId="7" fillId="0" borderId="6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7" fillId="0" borderId="13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17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2" fontId="15" fillId="0" borderId="2" xfId="0" applyNumberFormat="1" applyFont="1" applyBorder="1" applyAlignment="1">
      <alignment vertical="center"/>
    </xf>
    <xf numFmtId="2" fontId="15" fillId="0" borderId="3" xfId="0" applyNumberFormat="1" applyFont="1" applyBorder="1" applyAlignment="1">
      <alignment vertical="center"/>
    </xf>
    <xf numFmtId="2" fontId="14" fillId="2" borderId="5" xfId="0" applyNumberFormat="1" applyFont="1" applyFill="1" applyBorder="1" applyAlignment="1">
      <alignment vertical="center"/>
    </xf>
    <xf numFmtId="2" fontId="15" fillId="0" borderId="5" xfId="0" applyNumberFormat="1" applyFont="1" applyBorder="1" applyAlignment="1">
      <alignment vertical="center"/>
    </xf>
    <xf numFmtId="2" fontId="7" fillId="0" borderId="24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2" fontId="7" fillId="0" borderId="0" xfId="0" applyNumberFormat="1" applyFont="1" applyAlignment="1">
      <alignment vertical="center"/>
    </xf>
    <xf numFmtId="0" fontId="7" fillId="0" borderId="27" xfId="0" applyFont="1" applyBorder="1" applyAlignment="1">
      <alignment vertical="center"/>
    </xf>
    <xf numFmtId="2" fontId="7" fillId="0" borderId="28" xfId="0" applyNumberFormat="1" applyFont="1" applyBorder="1" applyAlignment="1">
      <alignment vertical="center"/>
    </xf>
    <xf numFmtId="49" fontId="7" fillId="0" borderId="29" xfId="0" applyNumberFormat="1" applyFont="1" applyBorder="1" applyAlignment="1">
      <alignment vertical="center"/>
    </xf>
    <xf numFmtId="2" fontId="7" fillId="0" borderId="30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/>
    </xf>
    <xf numFmtId="2" fontId="7" fillId="0" borderId="32" xfId="0" applyNumberFormat="1" applyFont="1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4" fontId="18" fillId="0" borderId="0" xfId="0" applyNumberFormat="1" applyFont="1" applyAlignment="1">
      <alignment horizontal="center" vertical="center" wrapText="1"/>
    </xf>
    <xf numFmtId="14" fontId="7" fillId="0" borderId="2" xfId="0" applyNumberFormat="1" applyFont="1" applyBorder="1"/>
    <xf numFmtId="14" fontId="18" fillId="0" borderId="0" xfId="0" applyNumberFormat="1" applyFont="1" applyAlignment="1">
      <alignment horizontal="center" vertical="center"/>
    </xf>
    <xf numFmtId="0" fontId="17" fillId="0" borderId="11" xfId="0" applyFont="1" applyBorder="1" applyAlignment="1">
      <alignment horizontal="right" vertical="center"/>
    </xf>
    <xf numFmtId="14" fontId="7" fillId="0" borderId="0" xfId="0" applyNumberFormat="1" applyFont="1"/>
    <xf numFmtId="0" fontId="20" fillId="0" borderId="0" xfId="8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9" fontId="21" fillId="0" borderId="17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65" fontId="18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left" vertical="center"/>
    </xf>
    <xf numFmtId="9" fontId="7" fillId="0" borderId="5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wrapText="1"/>
    </xf>
    <xf numFmtId="14" fontId="7" fillId="0" borderId="40" xfId="0" applyNumberFormat="1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 wrapText="1"/>
    </xf>
    <xf numFmtId="2" fontId="7" fillId="0" borderId="40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20" fillId="0" borderId="1" xfId="8" applyFont="1" applyBorder="1" applyAlignment="1">
      <alignment horizontal="center" vertical="center" wrapText="1"/>
    </xf>
    <xf numFmtId="0" fontId="20" fillId="0" borderId="40" xfId="8" applyFont="1" applyBorder="1" applyAlignment="1">
      <alignment horizontal="center" vertical="center" wrapText="1"/>
    </xf>
    <xf numFmtId="0" fontId="23" fillId="0" borderId="38" xfId="0" applyFont="1" applyBorder="1" applyAlignment="1">
      <alignment vertical="top" wrapText="1"/>
    </xf>
    <xf numFmtId="0" fontId="7" fillId="0" borderId="39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166" fontId="7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7" fillId="0" borderId="39" xfId="0" applyFont="1" applyBorder="1" applyAlignment="1">
      <alignment horizontal="center" vertical="center"/>
    </xf>
    <xf numFmtId="21" fontId="7" fillId="0" borderId="1" xfId="0" applyNumberFormat="1" applyFont="1" applyBorder="1" applyAlignment="1">
      <alignment horizontal="center" vertical="center"/>
    </xf>
    <xf numFmtId="167" fontId="7" fillId="0" borderId="0" xfId="0" applyNumberFormat="1" applyFont="1" applyAlignment="1">
      <alignment vertical="center"/>
    </xf>
    <xf numFmtId="167" fontId="9" fillId="0" borderId="0" xfId="0" applyNumberFormat="1" applyFont="1" applyAlignment="1">
      <alignment vertical="center"/>
    </xf>
    <xf numFmtId="0" fontId="14" fillId="0" borderId="12" xfId="2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14" fontId="7" fillId="0" borderId="2" xfId="0" applyNumberFormat="1" applyFont="1" applyBorder="1" applyAlignment="1">
      <alignment horizontal="left"/>
    </xf>
    <xf numFmtId="14" fontId="15" fillId="0" borderId="2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right" vertical="center"/>
    </xf>
    <xf numFmtId="0" fontId="14" fillId="0" borderId="14" xfId="2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14" fontId="15" fillId="0" borderId="3" xfId="0" applyNumberFormat="1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7" fillId="0" borderId="15" xfId="0" applyFont="1" applyBorder="1" applyAlignment="1">
      <alignment horizontal="right" vertical="center"/>
    </xf>
    <xf numFmtId="0" fontId="14" fillId="0" borderId="1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14" fontId="15" fillId="0" borderId="5" xfId="0" applyNumberFormat="1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14" fontId="7" fillId="0" borderId="5" xfId="0" applyNumberFormat="1" applyFont="1" applyBorder="1" applyAlignment="1">
      <alignment vertical="center"/>
    </xf>
    <xf numFmtId="0" fontId="15" fillId="0" borderId="6" xfId="2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14" fontId="7" fillId="0" borderId="18" xfId="0" applyNumberFormat="1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15" fillId="0" borderId="42" xfId="2" applyFont="1" applyBorder="1" applyAlignment="1">
      <alignment horizontal="right" vertical="center"/>
    </xf>
    <xf numFmtId="0" fontId="8" fillId="0" borderId="1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4" fontId="7" fillId="0" borderId="24" xfId="0" applyNumberFormat="1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167" fontId="11" fillId="0" borderId="0" xfId="0" applyNumberFormat="1" applyFont="1" applyAlignment="1">
      <alignment vertical="center"/>
    </xf>
    <xf numFmtId="0" fontId="8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left" vertical="center" wrapText="1"/>
    </xf>
    <xf numFmtId="14" fontId="7" fillId="0" borderId="55" xfId="0" applyNumberFormat="1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167" fontId="7" fillId="0" borderId="55" xfId="0" applyNumberFormat="1" applyFont="1" applyBorder="1" applyAlignment="1">
      <alignment horizontal="center" vertical="center"/>
    </xf>
    <xf numFmtId="166" fontId="20" fillId="0" borderId="55" xfId="8" applyNumberFormat="1" applyFont="1" applyBorder="1" applyAlignment="1">
      <alignment horizontal="center" vertical="center"/>
    </xf>
    <xf numFmtId="1" fontId="7" fillId="0" borderId="55" xfId="0" applyNumberFormat="1" applyFont="1" applyBorder="1" applyAlignment="1">
      <alignment horizontal="center" vertical="center"/>
    </xf>
    <xf numFmtId="2" fontId="7" fillId="0" borderId="55" xfId="0" applyNumberFormat="1" applyFont="1" applyBorder="1" applyAlignment="1">
      <alignment horizontal="center" vertical="center"/>
    </xf>
    <xf numFmtId="166" fontId="8" fillId="0" borderId="55" xfId="0" applyNumberFormat="1" applyFont="1" applyBorder="1" applyAlignment="1">
      <alignment horizontal="center" vertical="center"/>
    </xf>
    <xf numFmtId="2" fontId="8" fillId="0" borderId="55" xfId="0" applyNumberFormat="1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left" vertical="center" wrapText="1"/>
    </xf>
    <xf numFmtId="14" fontId="7" fillId="0" borderId="58" xfId="0" applyNumberFormat="1" applyFont="1" applyBorder="1" applyAlignment="1">
      <alignment horizontal="center" vertical="center"/>
    </xf>
    <xf numFmtId="167" fontId="25" fillId="0" borderId="58" xfId="0" applyNumberFormat="1" applyFont="1" applyBorder="1" applyAlignment="1">
      <alignment vertical="center"/>
    </xf>
    <xf numFmtId="166" fontId="25" fillId="0" borderId="58" xfId="8" applyNumberFormat="1" applyFont="1" applyBorder="1" applyAlignment="1">
      <alignment horizontal="center" vertical="center"/>
    </xf>
    <xf numFmtId="1" fontId="25" fillId="0" borderId="58" xfId="8" applyNumberFormat="1" applyFont="1" applyBorder="1" applyAlignment="1">
      <alignment horizontal="center" vertical="center"/>
    </xf>
    <xf numFmtId="167" fontId="24" fillId="0" borderId="58" xfId="0" applyNumberFormat="1" applyFont="1" applyBorder="1" applyAlignment="1">
      <alignment vertical="center"/>
    </xf>
    <xf numFmtId="0" fontId="7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left" vertical="center" wrapText="1"/>
    </xf>
    <xf numFmtId="14" fontId="7" fillId="0" borderId="61" xfId="0" applyNumberFormat="1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167" fontId="25" fillId="0" borderId="61" xfId="0" applyNumberFormat="1" applyFont="1" applyBorder="1" applyAlignment="1">
      <alignment vertical="center"/>
    </xf>
    <xf numFmtId="166" fontId="25" fillId="0" borderId="61" xfId="8" applyNumberFormat="1" applyFont="1" applyBorder="1" applyAlignment="1">
      <alignment horizontal="center" vertical="center"/>
    </xf>
    <xf numFmtId="1" fontId="25" fillId="0" borderId="61" xfId="8" applyNumberFormat="1" applyFont="1" applyBorder="1" applyAlignment="1">
      <alignment horizontal="center" vertical="center"/>
    </xf>
    <xf numFmtId="167" fontId="24" fillId="0" borderId="61" xfId="0" applyNumberFormat="1" applyFont="1" applyBorder="1" applyAlignment="1">
      <alignment vertical="center"/>
    </xf>
    <xf numFmtId="0" fontId="7" fillId="0" borderId="62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left" vertical="center" wrapText="1"/>
    </xf>
    <xf numFmtId="14" fontId="7" fillId="0" borderId="64" xfId="0" applyNumberFormat="1" applyFont="1" applyBorder="1" applyAlignment="1">
      <alignment horizontal="center" vertical="center"/>
    </xf>
    <xf numFmtId="167" fontId="25" fillId="0" borderId="64" xfId="0" applyNumberFormat="1" applyFont="1" applyBorder="1" applyAlignment="1">
      <alignment vertical="center"/>
    </xf>
    <xf numFmtId="166" fontId="20" fillId="0" borderId="64" xfId="8" applyNumberFormat="1" applyFont="1" applyBorder="1" applyAlignment="1">
      <alignment horizontal="center" vertical="center"/>
    </xf>
    <xf numFmtId="1" fontId="7" fillId="0" borderId="64" xfId="0" applyNumberFormat="1" applyFont="1" applyBorder="1" applyAlignment="1">
      <alignment horizontal="center" vertical="center"/>
    </xf>
    <xf numFmtId="2" fontId="7" fillId="0" borderId="64" xfId="0" applyNumberFormat="1" applyFont="1" applyBorder="1" applyAlignment="1">
      <alignment horizontal="center" vertical="center"/>
    </xf>
    <xf numFmtId="167" fontId="24" fillId="0" borderId="64" xfId="0" applyNumberFormat="1" applyFont="1" applyBorder="1" applyAlignment="1">
      <alignment vertical="center"/>
    </xf>
    <xf numFmtId="0" fontId="7" fillId="0" borderId="65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left" vertical="center" wrapText="1"/>
    </xf>
    <xf numFmtId="14" fontId="7" fillId="0" borderId="67" xfId="0" applyNumberFormat="1" applyFont="1" applyBorder="1" applyAlignment="1">
      <alignment horizontal="center" vertical="center"/>
    </xf>
    <xf numFmtId="167" fontId="25" fillId="0" borderId="67" xfId="0" applyNumberFormat="1" applyFont="1" applyBorder="1" applyAlignment="1">
      <alignment vertical="center"/>
    </xf>
    <xf numFmtId="166" fontId="25" fillId="0" borderId="67" xfId="8" applyNumberFormat="1" applyFont="1" applyBorder="1" applyAlignment="1">
      <alignment horizontal="center" vertical="center"/>
    </xf>
    <xf numFmtId="1" fontId="25" fillId="0" borderId="67" xfId="8" applyNumberFormat="1" applyFont="1" applyBorder="1" applyAlignment="1">
      <alignment horizontal="center" vertical="center"/>
    </xf>
    <xf numFmtId="167" fontId="24" fillId="0" borderId="67" xfId="0" applyNumberFormat="1" applyFont="1" applyBorder="1" applyAlignment="1">
      <alignment vertical="center"/>
    </xf>
    <xf numFmtId="0" fontId="7" fillId="0" borderId="68" xfId="0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167" fontId="26" fillId="0" borderId="0" xfId="8" applyNumberFormat="1" applyFont="1" applyAlignment="1">
      <alignment horizontal="center" vertical="center" wrapText="1"/>
    </xf>
    <xf numFmtId="167" fontId="17" fillId="0" borderId="0" xfId="0" applyNumberFormat="1" applyFont="1" applyAlignment="1">
      <alignment horizontal="center" vertical="center"/>
    </xf>
    <xf numFmtId="167" fontId="18" fillId="0" borderId="0" xfId="0" applyNumberFormat="1" applyFont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4" fillId="2" borderId="21" xfId="0" applyFont="1" applyFill="1" applyBorder="1" applyAlignment="1">
      <alignment vertical="center"/>
    </xf>
    <xf numFmtId="0" fontId="7" fillId="0" borderId="16" xfId="0" applyFont="1" applyBorder="1" applyAlignment="1">
      <alignment horizontal="left" vertical="center"/>
    </xf>
    <xf numFmtId="0" fontId="7" fillId="0" borderId="5" xfId="0" quotePrefix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2" fontId="7" fillId="0" borderId="2" xfId="0" applyNumberFormat="1" applyFont="1" applyBorder="1" applyAlignment="1">
      <alignment horizontal="center" vertical="center"/>
    </xf>
    <xf numFmtId="49" fontId="15" fillId="0" borderId="31" xfId="2" applyNumberFormat="1" applyFont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9" fontId="7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15" fillId="0" borderId="4" xfId="2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vertical="center"/>
    </xf>
    <xf numFmtId="2" fontId="7" fillId="0" borderId="3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7" fillId="0" borderId="0" xfId="0" applyNumberFormat="1" applyFont="1" applyAlignment="1">
      <alignment vertical="center"/>
    </xf>
    <xf numFmtId="1" fontId="8" fillId="0" borderId="2" xfId="0" applyNumberFormat="1" applyFont="1" applyBorder="1" applyAlignment="1">
      <alignment vertical="center"/>
    </xf>
    <xf numFmtId="0" fontId="18" fillId="0" borderId="13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7" fillId="0" borderId="11" xfId="0" applyFont="1" applyBorder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21" fontId="7" fillId="0" borderId="0" xfId="2" applyNumberFormat="1" applyFont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20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2" fontId="8" fillId="2" borderId="20" xfId="3" applyNumberFormat="1" applyFont="1" applyFill="1" applyBorder="1" applyAlignment="1">
      <alignment horizontal="center" vertical="center" wrapText="1"/>
    </xf>
    <xf numFmtId="2" fontId="8" fillId="2" borderId="1" xfId="3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8" fillId="3" borderId="70" xfId="2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horizontal="center" vertical="center"/>
    </xf>
    <xf numFmtId="0" fontId="8" fillId="3" borderId="19" xfId="2" applyFont="1" applyFill="1" applyBorder="1" applyAlignment="1">
      <alignment horizontal="center" vertical="center"/>
    </xf>
    <xf numFmtId="0" fontId="8" fillId="2" borderId="50" xfId="3" applyFont="1" applyFill="1" applyBorder="1" applyAlignment="1">
      <alignment horizontal="center" vertical="center" wrapText="1"/>
    </xf>
    <xf numFmtId="0" fontId="8" fillId="2" borderId="51" xfId="3" applyFont="1" applyFill="1" applyBorder="1" applyAlignment="1">
      <alignment horizontal="center" vertical="center" wrapText="1"/>
    </xf>
    <xf numFmtId="0" fontId="14" fillId="2" borderId="69" xfId="0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8" fillId="2" borderId="49" xfId="3" applyFont="1" applyFill="1" applyBorder="1" applyAlignment="1">
      <alignment horizontal="center" vertical="center" wrapText="1"/>
    </xf>
    <xf numFmtId="0" fontId="8" fillId="2" borderId="44" xfId="3" applyFont="1" applyFill="1" applyBorder="1" applyAlignment="1">
      <alignment horizontal="center" vertical="center" wrapText="1"/>
    </xf>
    <xf numFmtId="0" fontId="8" fillId="2" borderId="48" xfId="3" applyFont="1" applyFill="1" applyBorder="1" applyAlignment="1">
      <alignment horizontal="center" vertical="center" wrapText="1"/>
    </xf>
    <xf numFmtId="0" fontId="8" fillId="2" borderId="45" xfId="3" applyFont="1" applyFill="1" applyBorder="1" applyAlignment="1">
      <alignment horizontal="center" vertical="center" wrapText="1"/>
    </xf>
    <xf numFmtId="0" fontId="8" fillId="2" borderId="52" xfId="3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14" fontId="8" fillId="2" borderId="44" xfId="3" applyNumberFormat="1" applyFont="1" applyFill="1" applyBorder="1" applyAlignment="1">
      <alignment horizontal="center" vertical="center" wrapText="1"/>
    </xf>
    <xf numFmtId="14" fontId="8" fillId="2" borderId="48" xfId="3" applyNumberFormat="1" applyFont="1" applyFill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left" vertical="center" wrapText="1"/>
    </xf>
    <xf numFmtId="14" fontId="7" fillId="0" borderId="72" xfId="0" applyNumberFormat="1" applyFont="1" applyBorder="1" applyAlignment="1">
      <alignment horizontal="center" vertical="center"/>
    </xf>
    <xf numFmtId="167" fontId="25" fillId="0" borderId="72" xfId="0" applyNumberFormat="1" applyFont="1" applyBorder="1" applyAlignment="1">
      <alignment vertical="center"/>
    </xf>
    <xf numFmtId="166" fontId="25" fillId="0" borderId="72" xfId="8" applyNumberFormat="1" applyFont="1" applyBorder="1" applyAlignment="1">
      <alignment horizontal="center" vertical="center"/>
    </xf>
    <xf numFmtId="1" fontId="25" fillId="0" borderId="72" xfId="8" applyNumberFormat="1" applyFont="1" applyBorder="1" applyAlignment="1">
      <alignment horizontal="center" vertical="center"/>
    </xf>
    <xf numFmtId="167" fontId="24" fillId="0" borderId="72" xfId="0" applyNumberFormat="1" applyFont="1" applyBorder="1" applyAlignment="1">
      <alignment vertical="center"/>
    </xf>
    <xf numFmtId="0" fontId="7" fillId="0" borderId="73" xfId="0" applyFont="1" applyBorder="1" applyAlignment="1">
      <alignment horizontal="center" vertical="center"/>
    </xf>
  </cellXfs>
  <cellStyles count="11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3 2" xfId="10" xr:uid="{EB48B72F-F6BD-49D7-A9FE-8EF0AAF5D882}"/>
    <cellStyle name="Обычный 4" xfId="4" xr:uid="{00000000-0005-0000-0000-000006000000}"/>
    <cellStyle name="Обычный 5" xfId="9" xr:uid="{00000000-0005-0000-0000-000007000000}"/>
    <cellStyle name="Обычный_ID4938_RS_1" xfId="8" xr:uid="{00000000-0005-0000-0000-000009000000}"/>
    <cellStyle name="Обычный_Стартовый протокол Смирнов_20101106_Results" xfId="3" xr:uid="{00000000-0005-0000-0000-00000A000000}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363856</xdr:colOff>
      <xdr:row>0</xdr:row>
      <xdr:rowOff>95251</xdr:rowOff>
    </xdr:from>
    <xdr:to>
      <xdr:col>3</xdr:col>
      <xdr:colOff>594360</xdr:colOff>
      <xdr:row>3</xdr:row>
      <xdr:rowOff>167640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5E87F5C-06A7-4455-8C59-F90CF0D7FB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6" y="95251"/>
          <a:ext cx="1144904" cy="803909"/>
        </a:xfrm>
        <a:prstGeom prst="rect">
          <a:avLst/>
        </a:prstGeom>
      </xdr:spPr>
    </xdr:pic>
    <xdr:clientData/>
  </xdr:twoCellAnchor>
  <xdr:twoCellAnchor editAs="oneCell">
    <xdr:from>
      <xdr:col>0</xdr:col>
      <xdr:colOff>40006</xdr:colOff>
      <xdr:row>0</xdr:row>
      <xdr:rowOff>110490</xdr:rowOff>
    </xdr:from>
    <xdr:to>
      <xdr:col>2</xdr:col>
      <xdr:colOff>230505</xdr:colOff>
      <xdr:row>3</xdr:row>
      <xdr:rowOff>212650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53DE7D2-BEF1-4109-8000-BFEC29694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6" y="110490"/>
          <a:ext cx="1150619" cy="833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363856</xdr:colOff>
      <xdr:row>0</xdr:row>
      <xdr:rowOff>95251</xdr:rowOff>
    </xdr:from>
    <xdr:to>
      <xdr:col>3</xdr:col>
      <xdr:colOff>594360</xdr:colOff>
      <xdr:row>3</xdr:row>
      <xdr:rowOff>167640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FA080AD-44C0-455D-8E0D-CFDD8934CE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6" y="95251"/>
          <a:ext cx="1144904" cy="803909"/>
        </a:xfrm>
        <a:prstGeom prst="rect">
          <a:avLst/>
        </a:prstGeom>
      </xdr:spPr>
    </xdr:pic>
    <xdr:clientData/>
  </xdr:twoCellAnchor>
  <xdr:twoCellAnchor editAs="oneCell">
    <xdr:from>
      <xdr:col>0</xdr:col>
      <xdr:colOff>40006</xdr:colOff>
      <xdr:row>0</xdr:row>
      <xdr:rowOff>110490</xdr:rowOff>
    </xdr:from>
    <xdr:to>
      <xdr:col>2</xdr:col>
      <xdr:colOff>230505</xdr:colOff>
      <xdr:row>3</xdr:row>
      <xdr:rowOff>212650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F157400-7E7B-4671-91A6-9F3950EF4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6" y="110490"/>
          <a:ext cx="1150619" cy="8336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363856</xdr:colOff>
      <xdr:row>0</xdr:row>
      <xdr:rowOff>95251</xdr:rowOff>
    </xdr:from>
    <xdr:to>
      <xdr:col>3</xdr:col>
      <xdr:colOff>594360</xdr:colOff>
      <xdr:row>3</xdr:row>
      <xdr:rowOff>167640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147B523-9105-4EB4-B5D4-C6E13294244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6" y="95251"/>
          <a:ext cx="1144904" cy="803909"/>
        </a:xfrm>
        <a:prstGeom prst="rect">
          <a:avLst/>
        </a:prstGeom>
      </xdr:spPr>
    </xdr:pic>
    <xdr:clientData/>
  </xdr:twoCellAnchor>
  <xdr:twoCellAnchor editAs="oneCell">
    <xdr:from>
      <xdr:col>0</xdr:col>
      <xdr:colOff>40006</xdr:colOff>
      <xdr:row>0</xdr:row>
      <xdr:rowOff>110490</xdr:rowOff>
    </xdr:from>
    <xdr:to>
      <xdr:col>2</xdr:col>
      <xdr:colOff>230505</xdr:colOff>
      <xdr:row>3</xdr:row>
      <xdr:rowOff>212650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D851E87-8CDC-4D7C-BE78-E7AE06B4A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6" y="110490"/>
          <a:ext cx="1150619" cy="8336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363856</xdr:colOff>
      <xdr:row>0</xdr:row>
      <xdr:rowOff>95251</xdr:rowOff>
    </xdr:from>
    <xdr:to>
      <xdr:col>3</xdr:col>
      <xdr:colOff>594360</xdr:colOff>
      <xdr:row>3</xdr:row>
      <xdr:rowOff>167640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3070A06-5C70-4BC5-BC60-BF59DDAE16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6" y="95251"/>
          <a:ext cx="1144904" cy="803909"/>
        </a:xfrm>
        <a:prstGeom prst="rect">
          <a:avLst/>
        </a:prstGeom>
      </xdr:spPr>
    </xdr:pic>
    <xdr:clientData/>
  </xdr:twoCellAnchor>
  <xdr:twoCellAnchor editAs="oneCell">
    <xdr:from>
      <xdr:col>0</xdr:col>
      <xdr:colOff>40006</xdr:colOff>
      <xdr:row>0</xdr:row>
      <xdr:rowOff>110490</xdr:rowOff>
    </xdr:from>
    <xdr:to>
      <xdr:col>2</xdr:col>
      <xdr:colOff>230505</xdr:colOff>
      <xdr:row>3</xdr:row>
      <xdr:rowOff>212650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2648F16-CBD6-4DF7-BDCF-C06626305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6" y="110490"/>
          <a:ext cx="1150619" cy="8336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363856</xdr:colOff>
      <xdr:row>0</xdr:row>
      <xdr:rowOff>95251</xdr:rowOff>
    </xdr:from>
    <xdr:to>
      <xdr:col>3</xdr:col>
      <xdr:colOff>594360</xdr:colOff>
      <xdr:row>3</xdr:row>
      <xdr:rowOff>167640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7AC16FD-817F-4A96-A7CF-76C0CB2F03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6" y="95251"/>
          <a:ext cx="1144904" cy="803909"/>
        </a:xfrm>
        <a:prstGeom prst="rect">
          <a:avLst/>
        </a:prstGeom>
      </xdr:spPr>
    </xdr:pic>
    <xdr:clientData/>
  </xdr:twoCellAnchor>
  <xdr:twoCellAnchor editAs="oneCell">
    <xdr:from>
      <xdr:col>0</xdr:col>
      <xdr:colOff>40006</xdr:colOff>
      <xdr:row>0</xdr:row>
      <xdr:rowOff>110490</xdr:rowOff>
    </xdr:from>
    <xdr:to>
      <xdr:col>2</xdr:col>
      <xdr:colOff>230505</xdr:colOff>
      <xdr:row>3</xdr:row>
      <xdr:rowOff>212650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0A9EBF6-3626-4370-AF6D-A93E1689A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6" y="110490"/>
          <a:ext cx="1150619" cy="8336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363856</xdr:colOff>
      <xdr:row>0</xdr:row>
      <xdr:rowOff>95251</xdr:rowOff>
    </xdr:from>
    <xdr:to>
      <xdr:col>3</xdr:col>
      <xdr:colOff>594360</xdr:colOff>
      <xdr:row>3</xdr:row>
      <xdr:rowOff>167640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124059D-5C1D-44D5-A647-0DDBDDEEC2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6" y="95251"/>
          <a:ext cx="1144904" cy="803909"/>
        </a:xfrm>
        <a:prstGeom prst="rect">
          <a:avLst/>
        </a:prstGeom>
      </xdr:spPr>
    </xdr:pic>
    <xdr:clientData/>
  </xdr:twoCellAnchor>
  <xdr:twoCellAnchor editAs="oneCell">
    <xdr:from>
      <xdr:col>0</xdr:col>
      <xdr:colOff>40006</xdr:colOff>
      <xdr:row>0</xdr:row>
      <xdr:rowOff>110490</xdr:rowOff>
    </xdr:from>
    <xdr:to>
      <xdr:col>2</xdr:col>
      <xdr:colOff>230505</xdr:colOff>
      <xdr:row>3</xdr:row>
      <xdr:rowOff>212650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98F0351-53E7-425A-AFC6-573B2B782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6" y="110490"/>
          <a:ext cx="1150619" cy="8336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123824</xdr:rowOff>
    </xdr:from>
    <xdr:to>
      <xdr:col>3</xdr:col>
      <xdr:colOff>1000081</xdr:colOff>
      <xdr:row>3</xdr:row>
      <xdr:rowOff>173354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C515464F-18E0-42EC-A293-221FD23AF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4"/>
          <a:ext cx="2809831" cy="765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F521C-D326-449E-B211-EC5CA991CB3C}">
  <sheetPr>
    <tabColor theme="3" tint="-0.249977111117893"/>
    <pageSetUpPr fitToPage="1"/>
  </sheetPr>
  <dimension ref="A1:O150"/>
  <sheetViews>
    <sheetView view="pageBreakPreview" topLeftCell="A49" zoomScaleNormal="100" zoomScaleSheetLayoutView="100" workbookViewId="0">
      <selection activeCell="M16" sqref="M16"/>
    </sheetView>
  </sheetViews>
  <sheetFormatPr defaultColWidth="9.109375" defaultRowHeight="13.8" x14ac:dyDescent="0.25"/>
  <cols>
    <col min="1" max="1" width="7" style="1" customWidth="1"/>
    <col min="2" max="2" width="7" style="78" customWidth="1"/>
    <col min="3" max="3" width="13.33203125" style="78" customWidth="1"/>
    <col min="4" max="4" width="22.33203125" style="1" customWidth="1"/>
    <col min="5" max="5" width="11.6640625" style="1" customWidth="1"/>
    <col min="6" max="6" width="7.6640625" style="1" customWidth="1"/>
    <col min="7" max="7" width="21" style="1" customWidth="1"/>
    <col min="8" max="8" width="11.77734375" style="1" customWidth="1"/>
    <col min="9" max="9" width="12.33203125" style="1" customWidth="1"/>
    <col min="10" max="10" width="11.6640625" style="45" customWidth="1"/>
    <col min="11" max="11" width="13.33203125" style="1" customWidth="1"/>
    <col min="12" max="12" width="18.6640625" style="1" customWidth="1"/>
    <col min="13" max="16384" width="9.109375" style="1"/>
  </cols>
  <sheetData>
    <row r="1" spans="1:15" ht="19.2" customHeight="1" x14ac:dyDescent="0.2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5" ht="19.2" customHeight="1" x14ac:dyDescent="0.25">
      <c r="A2" s="234" t="s">
        <v>44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5" ht="19.2" customHeight="1" x14ac:dyDescent="0.25">
      <c r="A3" s="234" t="s">
        <v>11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5" ht="19.2" customHeight="1" x14ac:dyDescent="0.25">
      <c r="A4" s="234" t="s">
        <v>45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5" ht="7.2" customHeight="1" x14ac:dyDescent="0.3">
      <c r="A5" s="235" t="s">
        <v>47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O5" s="24"/>
    </row>
    <row r="6" spans="1:15" s="2" customFormat="1" ht="28.8" x14ac:dyDescent="0.25">
      <c r="A6" s="236" t="s">
        <v>66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</row>
    <row r="7" spans="1:15" s="2" customFormat="1" ht="18" customHeight="1" x14ac:dyDescent="0.25">
      <c r="A7" s="237" t="s">
        <v>17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</row>
    <row r="8" spans="1:15" s="2" customFormat="1" ht="19.2" customHeight="1" thickBot="1" x14ac:dyDescent="0.3">
      <c r="A8" s="238" t="s">
        <v>68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</row>
    <row r="9" spans="1:15" ht="19.5" customHeight="1" thickTop="1" x14ac:dyDescent="0.25">
      <c r="A9" s="239" t="s">
        <v>22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1"/>
    </row>
    <row r="10" spans="1:15" ht="18" customHeight="1" x14ac:dyDescent="0.25">
      <c r="A10" s="242" t="s">
        <v>52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4"/>
    </row>
    <row r="11" spans="1:15" ht="19.5" customHeight="1" x14ac:dyDescent="0.25">
      <c r="A11" s="242" t="s">
        <v>67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4"/>
    </row>
    <row r="12" spans="1:15" ht="5.25" customHeight="1" x14ac:dyDescent="0.25">
      <c r="A12" s="231" t="s">
        <v>47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3"/>
    </row>
    <row r="13" spans="1:15" ht="15.6" x14ac:dyDescent="0.3">
      <c r="A13" s="38" t="s">
        <v>48</v>
      </c>
      <c r="B13" s="21"/>
      <c r="C13" s="21"/>
      <c r="D13" s="62"/>
      <c r="E13" s="5"/>
      <c r="F13" s="5"/>
      <c r="G13" s="31" t="s">
        <v>69</v>
      </c>
      <c r="H13" s="5"/>
      <c r="I13" s="5"/>
      <c r="J13" s="39"/>
      <c r="K13" s="28"/>
      <c r="L13" s="29" t="s">
        <v>55</v>
      </c>
    </row>
    <row r="14" spans="1:15" ht="15.6" x14ac:dyDescent="0.3">
      <c r="A14" s="16" t="s">
        <v>53</v>
      </c>
      <c r="B14" s="12"/>
      <c r="C14" s="12"/>
      <c r="D14" s="65"/>
      <c r="E14" s="6"/>
      <c r="F14" s="6"/>
      <c r="G14" s="108" t="s">
        <v>109</v>
      </c>
      <c r="H14" s="6"/>
      <c r="I14" s="6"/>
      <c r="J14" s="40"/>
      <c r="K14" s="30"/>
      <c r="L14" s="64" t="s">
        <v>70</v>
      </c>
    </row>
    <row r="15" spans="1:15" ht="14.4" x14ac:dyDescent="0.25">
      <c r="A15" s="245" t="s">
        <v>10</v>
      </c>
      <c r="B15" s="246"/>
      <c r="C15" s="246"/>
      <c r="D15" s="246"/>
      <c r="E15" s="246"/>
      <c r="F15" s="246"/>
      <c r="G15" s="247"/>
      <c r="H15" s="19" t="s">
        <v>1</v>
      </c>
      <c r="I15" s="18"/>
      <c r="J15" s="41"/>
      <c r="K15" s="18"/>
      <c r="L15" s="20"/>
    </row>
    <row r="16" spans="1:15" ht="14.4" x14ac:dyDescent="0.25">
      <c r="A16" s="17" t="s">
        <v>18</v>
      </c>
      <c r="B16" s="13"/>
      <c r="C16" s="13"/>
      <c r="D16" s="11"/>
      <c r="E16" s="8"/>
      <c r="F16" s="11"/>
      <c r="G16" s="10" t="s">
        <v>47</v>
      </c>
      <c r="H16" s="33" t="s">
        <v>56</v>
      </c>
      <c r="I16" s="8"/>
      <c r="J16" s="42"/>
      <c r="K16" s="8"/>
      <c r="L16" s="69"/>
    </row>
    <row r="17" spans="1:14" ht="14.4" x14ac:dyDescent="0.25">
      <c r="A17" s="17" t="s">
        <v>19</v>
      </c>
      <c r="B17" s="13"/>
      <c r="C17" s="13"/>
      <c r="D17" s="10"/>
      <c r="E17" s="8"/>
      <c r="F17" s="11"/>
      <c r="G17" s="10" t="s">
        <v>50</v>
      </c>
      <c r="H17" s="33" t="s">
        <v>39</v>
      </c>
      <c r="I17" s="8"/>
      <c r="J17" s="42"/>
      <c r="K17" s="8"/>
      <c r="L17" s="32"/>
    </row>
    <row r="18" spans="1:14" ht="14.4" x14ac:dyDescent="0.25">
      <c r="A18" s="17" t="s">
        <v>20</v>
      </c>
      <c r="B18" s="13"/>
      <c r="C18" s="13"/>
      <c r="D18" s="10"/>
      <c r="E18" s="8"/>
      <c r="F18" s="11"/>
      <c r="G18" s="10" t="s">
        <v>60</v>
      </c>
      <c r="H18" s="33" t="s">
        <v>40</v>
      </c>
      <c r="I18" s="8"/>
      <c r="J18" s="42"/>
      <c r="K18" s="8"/>
      <c r="L18" s="32"/>
    </row>
    <row r="19" spans="1:14" ht="16.2" thickBot="1" x14ac:dyDescent="0.3">
      <c r="A19" s="17" t="s">
        <v>16</v>
      </c>
      <c r="B19" s="14"/>
      <c r="C19" s="14"/>
      <c r="D19" s="68"/>
      <c r="E19" s="9"/>
      <c r="F19" s="9"/>
      <c r="G19" s="10" t="s">
        <v>54</v>
      </c>
      <c r="H19" s="98" t="s">
        <v>38</v>
      </c>
      <c r="I19" s="8"/>
      <c r="J19" s="74">
        <v>25</v>
      </c>
      <c r="L19" s="75"/>
    </row>
    <row r="20" spans="1:14" ht="6" customHeight="1" thickTop="1" thickBot="1" x14ac:dyDescent="0.3">
      <c r="A20" s="26"/>
      <c r="B20" s="23"/>
      <c r="C20" s="23"/>
      <c r="D20" s="22"/>
      <c r="E20" s="22"/>
      <c r="F20" s="22"/>
      <c r="G20" s="22"/>
      <c r="H20" s="22"/>
      <c r="I20" s="22"/>
      <c r="J20" s="43"/>
      <c r="K20" s="22"/>
      <c r="L20" s="27"/>
    </row>
    <row r="21" spans="1:14" s="3" customFormat="1" ht="21" customHeight="1" thickTop="1" x14ac:dyDescent="0.25">
      <c r="A21" s="248" t="s">
        <v>7</v>
      </c>
      <c r="B21" s="250" t="s">
        <v>13</v>
      </c>
      <c r="C21" s="250" t="s">
        <v>37</v>
      </c>
      <c r="D21" s="250" t="s">
        <v>2</v>
      </c>
      <c r="E21" s="250" t="s">
        <v>36</v>
      </c>
      <c r="F21" s="250" t="s">
        <v>9</v>
      </c>
      <c r="G21" s="250" t="s">
        <v>14</v>
      </c>
      <c r="H21" s="250" t="s">
        <v>8</v>
      </c>
      <c r="I21" s="250" t="s">
        <v>26</v>
      </c>
      <c r="J21" s="254" t="s">
        <v>23</v>
      </c>
      <c r="K21" s="256" t="s">
        <v>25</v>
      </c>
      <c r="L21" s="258" t="s">
        <v>15</v>
      </c>
    </row>
    <row r="22" spans="1:14" s="3" customFormat="1" ht="13.5" customHeight="1" x14ac:dyDescent="0.25">
      <c r="A22" s="249"/>
      <c r="B22" s="251"/>
      <c r="C22" s="251"/>
      <c r="D22" s="251"/>
      <c r="E22" s="251"/>
      <c r="F22" s="251"/>
      <c r="G22" s="251"/>
      <c r="H22" s="251"/>
      <c r="I22" s="251"/>
      <c r="J22" s="255"/>
      <c r="K22" s="257"/>
      <c r="L22" s="259"/>
    </row>
    <row r="23" spans="1:14" x14ac:dyDescent="0.25">
      <c r="A23" s="87">
        <v>1</v>
      </c>
      <c r="B23" s="82">
        <v>34</v>
      </c>
      <c r="C23" s="82">
        <v>10059040143</v>
      </c>
      <c r="D23" s="83" t="s">
        <v>71</v>
      </c>
      <c r="E23" s="81">
        <v>37426</v>
      </c>
      <c r="F23" s="84" t="s">
        <v>24</v>
      </c>
      <c r="G23" s="99" t="s">
        <v>72</v>
      </c>
      <c r="H23" s="103">
        <v>2.1980439814814814E-2</v>
      </c>
      <c r="I23" s="103" t="s">
        <v>47</v>
      </c>
      <c r="J23" s="85">
        <f>$J$19/((H23*24))</f>
        <v>47.390619816650961</v>
      </c>
      <c r="K23" s="86"/>
      <c r="L23" s="88"/>
    </row>
    <row r="24" spans="1:14" x14ac:dyDescent="0.25">
      <c r="A24" s="89">
        <v>2</v>
      </c>
      <c r="B24" s="82">
        <v>65</v>
      </c>
      <c r="C24" s="82">
        <v>10010177910</v>
      </c>
      <c r="D24" s="83" t="s">
        <v>73</v>
      </c>
      <c r="E24" s="81">
        <v>36045</v>
      </c>
      <c r="F24" s="84" t="s">
        <v>21</v>
      </c>
      <c r="G24" s="99" t="s">
        <v>62</v>
      </c>
      <c r="H24" s="103">
        <v>2.2085879629629629E-2</v>
      </c>
      <c r="I24" s="103">
        <f>H24-$H$23</f>
        <v>1.0543981481481515E-4</v>
      </c>
      <c r="J24" s="85">
        <f t="shared" ref="J24:J38" si="0">$J$19/((H24*24))</f>
        <v>47.164373080672043</v>
      </c>
      <c r="K24" s="86"/>
      <c r="L24" s="88"/>
    </row>
    <row r="25" spans="1:14" x14ac:dyDescent="0.25">
      <c r="A25" s="87">
        <v>3</v>
      </c>
      <c r="B25" s="86">
        <v>66</v>
      </c>
      <c r="C25" s="82">
        <v>10015981944</v>
      </c>
      <c r="D25" s="83" t="s">
        <v>74</v>
      </c>
      <c r="E25" s="81">
        <v>36382</v>
      </c>
      <c r="F25" s="84" t="s">
        <v>21</v>
      </c>
      <c r="G25" s="99" t="s">
        <v>62</v>
      </c>
      <c r="H25" s="103">
        <v>2.217337962962963E-2</v>
      </c>
      <c r="I25" s="103">
        <f>H25-$H$23</f>
        <v>1.9293981481481592E-4</v>
      </c>
      <c r="J25" s="85">
        <f t="shared" si="0"/>
        <v>46.978254288070659</v>
      </c>
      <c r="K25" s="86"/>
      <c r="L25" s="88"/>
    </row>
    <row r="26" spans="1:14" x14ac:dyDescent="0.25">
      <c r="A26" s="89">
        <v>4</v>
      </c>
      <c r="B26" s="86">
        <v>69</v>
      </c>
      <c r="C26" s="82">
        <v>10010177809</v>
      </c>
      <c r="D26" s="83" t="s">
        <v>75</v>
      </c>
      <c r="E26" s="81">
        <v>35906</v>
      </c>
      <c r="F26" s="84" t="s">
        <v>21</v>
      </c>
      <c r="G26" s="99" t="s">
        <v>62</v>
      </c>
      <c r="H26" s="103">
        <v>2.2233796296296297E-2</v>
      </c>
      <c r="I26" s="103">
        <f>H26-$H$23</f>
        <v>2.5335648148148288E-4</v>
      </c>
      <c r="J26" s="85">
        <f t="shared" si="0"/>
        <v>46.850598646538259</v>
      </c>
      <c r="K26" s="86"/>
      <c r="L26" s="88"/>
    </row>
    <row r="27" spans="1:14" x14ac:dyDescent="0.25">
      <c r="A27" s="87">
        <v>5</v>
      </c>
      <c r="B27" s="86">
        <v>46</v>
      </c>
      <c r="C27" s="82">
        <v>10009721505</v>
      </c>
      <c r="D27" s="83" t="s">
        <v>76</v>
      </c>
      <c r="E27" s="81">
        <v>35616</v>
      </c>
      <c r="F27" s="84" t="s">
        <v>24</v>
      </c>
      <c r="G27" s="99" t="s">
        <v>77</v>
      </c>
      <c r="H27" s="103">
        <v>2.2423958333333337E-2</v>
      </c>
      <c r="I27" s="103">
        <f t="shared" ref="I27:I38" si="1">H27-$H$23</f>
        <v>4.4351851851852364E-4</v>
      </c>
      <c r="J27" s="85">
        <f t="shared" si="0"/>
        <v>46.453291215682626</v>
      </c>
      <c r="K27" s="86"/>
      <c r="L27" s="88"/>
    </row>
    <row r="28" spans="1:14" x14ac:dyDescent="0.25">
      <c r="A28" s="89">
        <v>6</v>
      </c>
      <c r="B28" s="86">
        <v>55</v>
      </c>
      <c r="C28" s="82">
        <v>10141290483</v>
      </c>
      <c r="D28" s="83" t="s">
        <v>78</v>
      </c>
      <c r="E28" s="81">
        <v>36027</v>
      </c>
      <c r="F28" s="84" t="s">
        <v>41</v>
      </c>
      <c r="G28" s="99" t="s">
        <v>79</v>
      </c>
      <c r="H28" s="103">
        <v>2.2533217592592594E-2</v>
      </c>
      <c r="I28" s="103">
        <f t="shared" si="1"/>
        <v>5.527777777777805E-4</v>
      </c>
      <c r="J28" s="85">
        <f t="shared" si="0"/>
        <v>46.228048097715821</v>
      </c>
      <c r="K28" s="86"/>
      <c r="L28" s="88"/>
    </row>
    <row r="29" spans="1:14" x14ac:dyDescent="0.25">
      <c r="A29" s="87">
        <v>7</v>
      </c>
      <c r="B29" s="86">
        <v>40</v>
      </c>
      <c r="C29" s="82">
        <v>10036064681</v>
      </c>
      <c r="D29" s="83" t="s">
        <v>80</v>
      </c>
      <c r="E29" s="81">
        <v>37700</v>
      </c>
      <c r="F29" s="84" t="s">
        <v>33</v>
      </c>
      <c r="G29" s="99" t="s">
        <v>108</v>
      </c>
      <c r="H29" s="103">
        <v>2.2909606481481482E-2</v>
      </c>
      <c r="I29" s="103">
        <f t="shared" si="1"/>
        <v>9.2916666666666842E-4</v>
      </c>
      <c r="J29" s="85">
        <f t="shared" si="0"/>
        <v>45.468553443232508</v>
      </c>
      <c r="K29" s="86"/>
      <c r="L29" s="88"/>
    </row>
    <row r="30" spans="1:14" x14ac:dyDescent="0.25">
      <c r="A30" s="89">
        <v>8</v>
      </c>
      <c r="B30" s="86">
        <v>54</v>
      </c>
      <c r="C30" s="82">
        <v>10132576247</v>
      </c>
      <c r="D30" s="83" t="s">
        <v>81</v>
      </c>
      <c r="E30" s="81">
        <v>31405</v>
      </c>
      <c r="F30" s="84" t="s">
        <v>41</v>
      </c>
      <c r="G30" s="99" t="s">
        <v>79</v>
      </c>
      <c r="H30" s="103">
        <v>2.2966782407407408E-2</v>
      </c>
      <c r="I30" s="103">
        <f t="shared" si="1"/>
        <v>9.8634259259259421E-4</v>
      </c>
      <c r="J30" s="85">
        <f t="shared" si="0"/>
        <v>45.355359239642596</v>
      </c>
      <c r="K30" s="86"/>
      <c r="L30" s="88"/>
    </row>
    <row r="31" spans="1:14" x14ac:dyDescent="0.25">
      <c r="A31" s="87">
        <v>9</v>
      </c>
      <c r="B31" s="86">
        <v>70</v>
      </c>
      <c r="C31" s="82">
        <v>10061141912</v>
      </c>
      <c r="D31" s="83" t="s">
        <v>82</v>
      </c>
      <c r="E31" s="81">
        <v>37761</v>
      </c>
      <c r="F31" s="84" t="s">
        <v>24</v>
      </c>
      <c r="G31" s="99" t="s">
        <v>62</v>
      </c>
      <c r="H31" s="103">
        <v>2.2971064814814816E-2</v>
      </c>
      <c r="I31" s="103">
        <f t="shared" si="1"/>
        <v>9.9062500000000192E-4</v>
      </c>
      <c r="J31" s="85">
        <f t="shared" si="0"/>
        <v>45.346903814178461</v>
      </c>
      <c r="K31" s="86"/>
      <c r="L31" s="88"/>
    </row>
    <row r="32" spans="1:14" x14ac:dyDescent="0.25">
      <c r="A32" s="89">
        <v>10</v>
      </c>
      <c r="B32" s="86">
        <v>62</v>
      </c>
      <c r="C32" s="82">
        <v>10083380473</v>
      </c>
      <c r="D32" s="83" t="s">
        <v>83</v>
      </c>
      <c r="E32" s="81">
        <v>37347</v>
      </c>
      <c r="F32" s="84" t="s">
        <v>24</v>
      </c>
      <c r="G32" s="99" t="s">
        <v>43</v>
      </c>
      <c r="H32" s="103">
        <v>2.3260879629629628E-2</v>
      </c>
      <c r="I32" s="103">
        <f t="shared" si="1"/>
        <v>1.2804398148148141E-3</v>
      </c>
      <c r="J32" s="85">
        <f t="shared" si="0"/>
        <v>44.781912088130802</v>
      </c>
      <c r="K32" s="86"/>
      <c r="L32" s="88"/>
      <c r="N32" s="66"/>
    </row>
    <row r="33" spans="1:14" x14ac:dyDescent="0.25">
      <c r="A33" s="87">
        <v>11</v>
      </c>
      <c r="B33" s="86">
        <v>38</v>
      </c>
      <c r="C33" s="82">
        <v>10036018306</v>
      </c>
      <c r="D33" s="83" t="s">
        <v>84</v>
      </c>
      <c r="E33" s="81">
        <v>37284</v>
      </c>
      <c r="F33" s="84" t="s">
        <v>24</v>
      </c>
      <c r="G33" s="99" t="s">
        <v>108</v>
      </c>
      <c r="H33" s="103">
        <v>2.328287037037037E-2</v>
      </c>
      <c r="I33" s="103">
        <f t="shared" si="1"/>
        <v>1.3024305555555567E-3</v>
      </c>
      <c r="J33" s="85">
        <f t="shared" si="0"/>
        <v>44.739615438149968</v>
      </c>
      <c r="K33" s="86"/>
      <c r="L33" s="88"/>
      <c r="N33" s="66"/>
    </row>
    <row r="34" spans="1:14" x14ac:dyDescent="0.25">
      <c r="A34" s="89">
        <v>12</v>
      </c>
      <c r="B34" s="86">
        <v>33</v>
      </c>
      <c r="C34" s="82">
        <v>10009045333</v>
      </c>
      <c r="D34" s="83" t="s">
        <v>85</v>
      </c>
      <c r="E34" s="81">
        <v>35438</v>
      </c>
      <c r="F34" s="84" t="s">
        <v>24</v>
      </c>
      <c r="G34" s="99" t="s">
        <v>86</v>
      </c>
      <c r="H34" s="103">
        <v>2.3303009259259263E-2</v>
      </c>
      <c r="I34" s="103">
        <f t="shared" si="1"/>
        <v>1.3225694444444491E-3</v>
      </c>
      <c r="J34" s="85">
        <f t="shared" si="0"/>
        <v>44.700950640216945</v>
      </c>
      <c r="K34" s="86"/>
      <c r="L34" s="88"/>
      <c r="N34" s="66"/>
    </row>
    <row r="35" spans="1:14" x14ac:dyDescent="0.25">
      <c r="A35" s="87">
        <v>13</v>
      </c>
      <c r="B35" s="86">
        <v>61</v>
      </c>
      <c r="C35" s="82">
        <v>10034947868</v>
      </c>
      <c r="D35" s="83" t="s">
        <v>87</v>
      </c>
      <c r="E35" s="81">
        <v>36839</v>
      </c>
      <c r="F35" s="84" t="s">
        <v>24</v>
      </c>
      <c r="G35" s="99" t="s">
        <v>43</v>
      </c>
      <c r="H35" s="103">
        <v>2.3400810185185184E-2</v>
      </c>
      <c r="I35" s="103">
        <f t="shared" si="1"/>
        <v>1.4203703703703704E-3</v>
      </c>
      <c r="J35" s="85">
        <f t="shared" si="0"/>
        <v>44.514128289717732</v>
      </c>
      <c r="K35" s="86"/>
      <c r="L35" s="101"/>
      <c r="N35" s="66"/>
    </row>
    <row r="36" spans="1:14" x14ac:dyDescent="0.25">
      <c r="A36" s="89">
        <v>14</v>
      </c>
      <c r="B36" s="86">
        <v>60</v>
      </c>
      <c r="C36" s="82">
        <v>10006503832</v>
      </c>
      <c r="D36" s="83" t="s">
        <v>88</v>
      </c>
      <c r="E36" s="81">
        <v>33408</v>
      </c>
      <c r="F36" s="84" t="s">
        <v>24</v>
      </c>
      <c r="G36" s="99" t="s">
        <v>65</v>
      </c>
      <c r="H36" s="103">
        <v>2.348136574074074E-2</v>
      </c>
      <c r="I36" s="103">
        <f t="shared" si="1"/>
        <v>1.5009259259259264E-3</v>
      </c>
      <c r="J36" s="85">
        <f t="shared" si="0"/>
        <v>44.361417396576286</v>
      </c>
      <c r="K36" s="86"/>
      <c r="L36" s="88"/>
      <c r="N36" s="66"/>
    </row>
    <row r="37" spans="1:14" x14ac:dyDescent="0.25">
      <c r="A37" s="87">
        <v>15</v>
      </c>
      <c r="B37" s="86">
        <v>72</v>
      </c>
      <c r="C37" s="82">
        <v>10064871156</v>
      </c>
      <c r="D37" s="83" t="s">
        <v>89</v>
      </c>
      <c r="E37" s="81">
        <v>38038</v>
      </c>
      <c r="F37" s="84" t="s">
        <v>24</v>
      </c>
      <c r="G37" s="99" t="s">
        <v>62</v>
      </c>
      <c r="H37" s="103">
        <v>2.3572685185185186E-2</v>
      </c>
      <c r="I37" s="103">
        <f t="shared" si="1"/>
        <v>1.5922453703703723E-3</v>
      </c>
      <c r="J37" s="85">
        <f t="shared" si="0"/>
        <v>44.189563407113532</v>
      </c>
      <c r="K37" s="86"/>
      <c r="L37" s="88"/>
      <c r="N37" s="66"/>
    </row>
    <row r="38" spans="1:14" x14ac:dyDescent="0.25">
      <c r="A38" s="89">
        <v>16</v>
      </c>
      <c r="B38" s="86">
        <v>57</v>
      </c>
      <c r="C38" s="82">
        <v>10036017393</v>
      </c>
      <c r="D38" s="83" t="s">
        <v>90</v>
      </c>
      <c r="E38" s="81">
        <v>37128</v>
      </c>
      <c r="F38" s="84" t="s">
        <v>24</v>
      </c>
      <c r="G38" s="99" t="s">
        <v>65</v>
      </c>
      <c r="H38" s="103">
        <v>2.3594675925925929E-2</v>
      </c>
      <c r="I38" s="103">
        <f t="shared" si="1"/>
        <v>1.6142361111111149E-3</v>
      </c>
      <c r="J38" s="85">
        <f t="shared" si="0"/>
        <v>44.148377792384892</v>
      </c>
      <c r="K38" s="86"/>
      <c r="L38" s="88"/>
      <c r="N38" s="66"/>
    </row>
    <row r="39" spans="1:14" x14ac:dyDescent="0.25">
      <c r="A39" s="89">
        <v>17</v>
      </c>
      <c r="B39" s="86">
        <v>47</v>
      </c>
      <c r="C39" s="82">
        <v>10009183557</v>
      </c>
      <c r="D39" s="83" t="s">
        <v>91</v>
      </c>
      <c r="E39" s="81">
        <v>35346</v>
      </c>
      <c r="F39" s="84" t="s">
        <v>21</v>
      </c>
      <c r="G39" s="99" t="s">
        <v>77</v>
      </c>
      <c r="H39" s="103">
        <v>2.3636805555555557E-2</v>
      </c>
      <c r="I39" s="103">
        <f t="shared" ref="I39:I50" si="2">H39-$H$23</f>
        <v>1.656365740740743E-3</v>
      </c>
      <c r="J39" s="85">
        <f t="shared" ref="J39:J50" si="3">$J$19/((H39*24))</f>
        <v>44.069688867996589</v>
      </c>
      <c r="K39" s="86"/>
      <c r="L39" s="88"/>
      <c r="N39" s="66"/>
    </row>
    <row r="40" spans="1:14" x14ac:dyDescent="0.25">
      <c r="A40" s="89">
        <v>18</v>
      </c>
      <c r="B40" s="86">
        <v>59</v>
      </c>
      <c r="C40" s="82">
        <v>10093888708</v>
      </c>
      <c r="D40" s="83" t="s">
        <v>92</v>
      </c>
      <c r="E40" s="81">
        <v>36544</v>
      </c>
      <c r="F40" s="84" t="s">
        <v>24</v>
      </c>
      <c r="G40" s="99" t="s">
        <v>65</v>
      </c>
      <c r="H40" s="103">
        <v>2.3657291666666663E-2</v>
      </c>
      <c r="I40" s="103">
        <f t="shared" si="2"/>
        <v>1.6768518518518495E-3</v>
      </c>
      <c r="J40" s="85">
        <f t="shared" si="3"/>
        <v>44.031526573026291</v>
      </c>
      <c r="K40" s="86"/>
      <c r="L40" s="88"/>
      <c r="N40" s="66"/>
    </row>
    <row r="41" spans="1:14" x14ac:dyDescent="0.25">
      <c r="A41" s="89">
        <v>19</v>
      </c>
      <c r="B41" s="86">
        <v>36</v>
      </c>
      <c r="C41" s="82">
        <v>10012584621</v>
      </c>
      <c r="D41" s="83" t="s">
        <v>93</v>
      </c>
      <c r="E41" s="81">
        <v>31552</v>
      </c>
      <c r="F41" s="84" t="s">
        <v>24</v>
      </c>
      <c r="G41" s="99" t="s">
        <v>94</v>
      </c>
      <c r="H41" s="103">
        <v>2.3774421296296297E-2</v>
      </c>
      <c r="I41" s="103">
        <f t="shared" si="2"/>
        <v>1.7939814814814832E-3</v>
      </c>
      <c r="J41" s="85">
        <f t="shared" si="3"/>
        <v>43.814596102448263</v>
      </c>
      <c r="K41" s="86"/>
      <c r="L41" s="88"/>
      <c r="N41" s="66"/>
    </row>
    <row r="42" spans="1:14" x14ac:dyDescent="0.25">
      <c r="A42" s="89">
        <v>20</v>
      </c>
      <c r="B42" s="86">
        <v>52</v>
      </c>
      <c r="C42" s="82">
        <v>10052804154</v>
      </c>
      <c r="D42" s="83" t="s">
        <v>95</v>
      </c>
      <c r="E42" s="81">
        <v>37537</v>
      </c>
      <c r="F42" s="84" t="s">
        <v>24</v>
      </c>
      <c r="G42" s="99" t="s">
        <v>72</v>
      </c>
      <c r="H42" s="103">
        <v>2.3787037037037037E-2</v>
      </c>
      <c r="I42" s="103">
        <f t="shared" si="2"/>
        <v>1.8065972222222233E-3</v>
      </c>
      <c r="J42" s="85">
        <f t="shared" si="3"/>
        <v>43.791358505254962</v>
      </c>
      <c r="K42" s="86"/>
      <c r="L42" s="88"/>
      <c r="N42" s="66"/>
    </row>
    <row r="43" spans="1:14" x14ac:dyDescent="0.25">
      <c r="A43" s="89">
        <v>21</v>
      </c>
      <c r="B43" s="86">
        <v>71</v>
      </c>
      <c r="C43" s="82">
        <v>10076721122</v>
      </c>
      <c r="D43" s="83" t="s">
        <v>96</v>
      </c>
      <c r="E43" s="81">
        <v>38089</v>
      </c>
      <c r="F43" s="84" t="s">
        <v>24</v>
      </c>
      <c r="G43" s="99" t="s">
        <v>62</v>
      </c>
      <c r="H43" s="103">
        <v>2.3787152777777779E-2</v>
      </c>
      <c r="I43" s="103">
        <f t="shared" si="2"/>
        <v>1.8067129629629648E-3</v>
      </c>
      <c r="J43" s="85">
        <f t="shared" si="3"/>
        <v>43.791145430393975</v>
      </c>
      <c r="K43" s="86"/>
      <c r="L43" s="88"/>
      <c r="N43" s="66"/>
    </row>
    <row r="44" spans="1:14" x14ac:dyDescent="0.25">
      <c r="A44" s="89">
        <v>22</v>
      </c>
      <c r="B44" s="86">
        <v>39</v>
      </c>
      <c r="C44" s="82">
        <v>10023500858</v>
      </c>
      <c r="D44" s="83" t="s">
        <v>97</v>
      </c>
      <c r="E44" s="81">
        <v>35854</v>
      </c>
      <c r="F44" s="84" t="s">
        <v>24</v>
      </c>
      <c r="G44" s="99" t="s">
        <v>108</v>
      </c>
      <c r="H44" s="103">
        <v>2.4329629629629632E-2</v>
      </c>
      <c r="I44" s="103">
        <f t="shared" si="2"/>
        <v>2.3491898148148178E-3</v>
      </c>
      <c r="J44" s="85">
        <f t="shared" si="3"/>
        <v>42.81473588065154</v>
      </c>
      <c r="K44" s="86"/>
      <c r="L44" s="88"/>
      <c r="N44" s="66"/>
    </row>
    <row r="45" spans="1:14" x14ac:dyDescent="0.25">
      <c r="A45" s="89">
        <v>23</v>
      </c>
      <c r="B45" s="86">
        <v>56</v>
      </c>
      <c r="C45" s="82">
        <v>10080746117</v>
      </c>
      <c r="D45" s="83" t="s">
        <v>98</v>
      </c>
      <c r="E45" s="81">
        <v>37876</v>
      </c>
      <c r="F45" s="84" t="s">
        <v>33</v>
      </c>
      <c r="G45" s="99" t="s">
        <v>65</v>
      </c>
      <c r="H45" s="103">
        <v>2.5123958333333335E-2</v>
      </c>
      <c r="I45" s="103">
        <f t="shared" si="2"/>
        <v>3.1435185185185212E-3</v>
      </c>
      <c r="J45" s="85">
        <f t="shared" si="3"/>
        <v>41.461088768191047</v>
      </c>
      <c r="K45" s="86"/>
      <c r="L45" s="88"/>
      <c r="N45" s="66"/>
    </row>
    <row r="46" spans="1:14" x14ac:dyDescent="0.25">
      <c r="A46" s="89">
        <v>24</v>
      </c>
      <c r="B46" s="86">
        <v>35</v>
      </c>
      <c r="C46" s="82">
        <v>10126421090</v>
      </c>
      <c r="D46" s="83" t="s">
        <v>99</v>
      </c>
      <c r="E46" s="81">
        <v>37209</v>
      </c>
      <c r="F46" s="84" t="s">
        <v>33</v>
      </c>
      <c r="G46" s="99" t="s">
        <v>94</v>
      </c>
      <c r="H46" s="103">
        <v>2.5196990740740745E-2</v>
      </c>
      <c r="I46" s="103">
        <f t="shared" si="2"/>
        <v>3.2165509259259317E-3</v>
      </c>
      <c r="J46" s="85">
        <f t="shared" si="3"/>
        <v>41.340915563476671</v>
      </c>
      <c r="K46" s="86"/>
      <c r="L46" s="88"/>
      <c r="N46" s="66"/>
    </row>
    <row r="47" spans="1:14" x14ac:dyDescent="0.25">
      <c r="A47" s="89">
        <v>25</v>
      </c>
      <c r="B47" s="86">
        <v>37</v>
      </c>
      <c r="C47" s="82">
        <v>10081558287</v>
      </c>
      <c r="D47" s="83" t="s">
        <v>100</v>
      </c>
      <c r="E47" s="81">
        <v>37711</v>
      </c>
      <c r="F47" s="84" t="s">
        <v>33</v>
      </c>
      <c r="G47" s="99" t="s">
        <v>94</v>
      </c>
      <c r="H47" s="103">
        <v>2.5245601851851856E-2</v>
      </c>
      <c r="I47" s="103">
        <f t="shared" si="2"/>
        <v>3.2651620370370421E-3</v>
      </c>
      <c r="J47" s="85">
        <f t="shared" si="3"/>
        <v>41.261312476503967</v>
      </c>
      <c r="K47" s="86"/>
      <c r="L47" s="88"/>
      <c r="N47" s="66"/>
    </row>
    <row r="48" spans="1:14" x14ac:dyDescent="0.25">
      <c r="A48" s="89">
        <v>26</v>
      </c>
      <c r="B48" s="86">
        <v>31</v>
      </c>
      <c r="C48" s="82">
        <v>10034976160</v>
      </c>
      <c r="D48" s="83" t="s">
        <v>101</v>
      </c>
      <c r="E48" s="81">
        <v>36731</v>
      </c>
      <c r="F48" s="84" t="s">
        <v>24</v>
      </c>
      <c r="G48" s="99" t="s">
        <v>61</v>
      </c>
      <c r="H48" s="103">
        <v>2.5356365740740738E-2</v>
      </c>
      <c r="I48" s="103">
        <f t="shared" si="2"/>
        <v>3.3759259259259246E-3</v>
      </c>
      <c r="J48" s="85">
        <f t="shared" si="3"/>
        <v>41.081071211754669</v>
      </c>
      <c r="K48" s="86"/>
      <c r="L48" s="88"/>
      <c r="N48" s="66"/>
    </row>
    <row r="49" spans="1:14" x14ac:dyDescent="0.25">
      <c r="A49" s="89">
        <v>27</v>
      </c>
      <c r="B49" s="86">
        <v>64</v>
      </c>
      <c r="C49" s="82">
        <v>10083910539</v>
      </c>
      <c r="D49" s="83" t="s">
        <v>102</v>
      </c>
      <c r="E49" s="81">
        <v>38225</v>
      </c>
      <c r="F49" s="84" t="s">
        <v>24</v>
      </c>
      <c r="G49" s="99" t="s">
        <v>43</v>
      </c>
      <c r="H49" s="103">
        <v>2.5570833333333334E-2</v>
      </c>
      <c r="I49" s="103">
        <f t="shared" si="2"/>
        <v>3.5903935185185205E-3</v>
      </c>
      <c r="J49" s="85">
        <f t="shared" si="3"/>
        <v>40.736516213133449</v>
      </c>
      <c r="K49" s="86"/>
      <c r="L49" s="88"/>
      <c r="N49" s="66"/>
    </row>
    <row r="50" spans="1:14" x14ac:dyDescent="0.25">
      <c r="A50" s="89">
        <v>28</v>
      </c>
      <c r="B50" s="86">
        <v>32</v>
      </c>
      <c r="C50" s="82">
        <v>10124277693</v>
      </c>
      <c r="D50" s="83" t="s">
        <v>103</v>
      </c>
      <c r="E50" s="81">
        <v>38183</v>
      </c>
      <c r="F50" s="84" t="s">
        <v>33</v>
      </c>
      <c r="G50" s="99" t="s">
        <v>86</v>
      </c>
      <c r="H50" s="103">
        <v>2.9783564814814815E-2</v>
      </c>
      <c r="I50" s="103">
        <f t="shared" si="2"/>
        <v>7.803125000000001E-3</v>
      </c>
      <c r="J50" s="85">
        <f t="shared" si="3"/>
        <v>34.974546302413245</v>
      </c>
      <c r="K50" s="86"/>
      <c r="L50" s="88"/>
      <c r="N50" s="66"/>
    </row>
    <row r="51" spans="1:14" x14ac:dyDescent="0.25">
      <c r="A51" s="87" t="s">
        <v>104</v>
      </c>
      <c r="B51" s="86">
        <v>44</v>
      </c>
      <c r="C51" s="82">
        <v>10114015396</v>
      </c>
      <c r="D51" s="83" t="s">
        <v>105</v>
      </c>
      <c r="E51" s="81">
        <v>36017</v>
      </c>
      <c r="F51" s="84" t="s">
        <v>33</v>
      </c>
      <c r="G51" s="99" t="s">
        <v>106</v>
      </c>
      <c r="H51" s="103"/>
      <c r="I51" s="103"/>
      <c r="J51" s="85"/>
      <c r="K51" s="86"/>
      <c r="L51" s="88"/>
      <c r="N51" s="66"/>
    </row>
    <row r="52" spans="1:14" ht="14.4" thickBot="1" x14ac:dyDescent="0.3">
      <c r="A52" s="102" t="s">
        <v>104</v>
      </c>
      <c r="B52" s="90">
        <v>58</v>
      </c>
      <c r="C52" s="91">
        <v>10023524807</v>
      </c>
      <c r="D52" s="92" t="s">
        <v>107</v>
      </c>
      <c r="E52" s="93">
        <v>36182</v>
      </c>
      <c r="F52" s="94" t="s">
        <v>33</v>
      </c>
      <c r="G52" s="100" t="s">
        <v>65</v>
      </c>
      <c r="H52" s="104"/>
      <c r="I52" s="104"/>
      <c r="J52" s="95"/>
      <c r="K52" s="90"/>
      <c r="L52" s="96"/>
      <c r="N52" s="66"/>
    </row>
    <row r="53" spans="1:14" s="4" customFormat="1" ht="6.6" customHeight="1" thickTop="1" thickBot="1" x14ac:dyDescent="0.3">
      <c r="A53" s="58"/>
      <c r="B53" s="71"/>
      <c r="C53" s="59"/>
      <c r="D53" s="60"/>
      <c r="E53" s="63"/>
      <c r="F53" s="61"/>
      <c r="G53" s="66"/>
      <c r="H53" s="72"/>
      <c r="I53" s="72"/>
      <c r="J53" s="73"/>
      <c r="K53" s="58"/>
      <c r="L53" s="59"/>
      <c r="N53"/>
    </row>
    <row r="54" spans="1:14" ht="15" thickTop="1" x14ac:dyDescent="0.25">
      <c r="A54" s="260" t="s">
        <v>5</v>
      </c>
      <c r="B54" s="261"/>
      <c r="C54" s="261"/>
      <c r="D54" s="261"/>
      <c r="E54" s="261"/>
      <c r="F54" s="261"/>
      <c r="G54" s="261" t="s">
        <v>6</v>
      </c>
      <c r="H54" s="261"/>
      <c r="I54" s="261"/>
      <c r="J54" s="261"/>
      <c r="K54" s="261"/>
      <c r="L54" s="262"/>
      <c r="N54"/>
    </row>
    <row r="55" spans="1:14" x14ac:dyDescent="0.25">
      <c r="A55" s="67" t="s">
        <v>57</v>
      </c>
      <c r="B55" s="9"/>
      <c r="C55" s="76"/>
      <c r="D55" s="25"/>
      <c r="E55" s="46"/>
      <c r="F55" s="53"/>
      <c r="G55" s="34" t="s">
        <v>34</v>
      </c>
      <c r="H55" s="97">
        <v>11</v>
      </c>
      <c r="I55" s="46"/>
      <c r="J55" s="47"/>
      <c r="K55" s="44" t="s">
        <v>32</v>
      </c>
      <c r="L55" s="52">
        <f>COUNTIF(F23:F53,"ЗМС")</f>
        <v>0</v>
      </c>
      <c r="N55"/>
    </row>
    <row r="56" spans="1:14" x14ac:dyDescent="0.25">
      <c r="A56" s="67" t="s">
        <v>58</v>
      </c>
      <c r="B56" s="9"/>
      <c r="C56" s="77"/>
      <c r="D56" s="25"/>
      <c r="E56" s="54"/>
      <c r="F56" s="55"/>
      <c r="G56" s="35" t="s">
        <v>27</v>
      </c>
      <c r="H56" s="97">
        <f>H57+H62</f>
        <v>30</v>
      </c>
      <c r="I56" s="48"/>
      <c r="J56" s="49"/>
      <c r="K56" s="44" t="s">
        <v>21</v>
      </c>
      <c r="L56" s="52">
        <f>COUNTIF(F23:F53,"МСМК")</f>
        <v>4</v>
      </c>
      <c r="N56"/>
    </row>
    <row r="57" spans="1:14" x14ac:dyDescent="0.25">
      <c r="A57" s="67" t="s">
        <v>51</v>
      </c>
      <c r="B57" s="9"/>
      <c r="C57" s="37"/>
      <c r="D57" s="25"/>
      <c r="E57" s="54"/>
      <c r="F57" s="55"/>
      <c r="G57" s="35" t="s">
        <v>28</v>
      </c>
      <c r="H57" s="97">
        <f>H58+H59+H60+H61</f>
        <v>28</v>
      </c>
      <c r="I57" s="48"/>
      <c r="J57" s="49"/>
      <c r="K57" s="44" t="s">
        <v>24</v>
      </c>
      <c r="L57" s="52">
        <f>COUNTIF(F23:F53,"МС")</f>
        <v>17</v>
      </c>
      <c r="N57"/>
    </row>
    <row r="58" spans="1:14" x14ac:dyDescent="0.25">
      <c r="A58" s="67" t="s">
        <v>59</v>
      </c>
      <c r="B58" s="9"/>
      <c r="C58" s="37"/>
      <c r="D58" s="25"/>
      <c r="E58" s="54"/>
      <c r="F58" s="55"/>
      <c r="G58" s="35" t="s">
        <v>29</v>
      </c>
      <c r="H58" s="97">
        <f>COUNT(A23:A52)</f>
        <v>28</v>
      </c>
      <c r="I58" s="48"/>
      <c r="J58" s="49"/>
      <c r="K58" s="44" t="s">
        <v>33</v>
      </c>
      <c r="L58" s="52">
        <f>COUNTIF(F23:F53,"КМС")</f>
        <v>7</v>
      </c>
      <c r="N58"/>
    </row>
    <row r="59" spans="1:14" x14ac:dyDescent="0.25">
      <c r="A59" s="67"/>
      <c r="B59" s="9"/>
      <c r="C59" s="37"/>
      <c r="D59" s="25"/>
      <c r="E59" s="54"/>
      <c r="F59" s="55"/>
      <c r="G59" s="35" t="s">
        <v>42</v>
      </c>
      <c r="H59" s="97">
        <f>COUNTIF(A23:A72,"ЛИМ")</f>
        <v>0</v>
      </c>
      <c r="I59" s="48"/>
      <c r="J59" s="49"/>
      <c r="K59" s="44" t="s">
        <v>41</v>
      </c>
      <c r="L59" s="52">
        <f>COUNTIF(F23:F53,"1 СР")</f>
        <v>2</v>
      </c>
      <c r="N59"/>
    </row>
    <row r="60" spans="1:14" x14ac:dyDescent="0.25">
      <c r="A60" s="67"/>
      <c r="B60" s="9"/>
      <c r="C60" s="9"/>
      <c r="D60" s="25"/>
      <c r="E60" s="54"/>
      <c r="F60" s="55"/>
      <c r="G60" s="35" t="s">
        <v>30</v>
      </c>
      <c r="H60" s="97">
        <f>COUNTIF(A23:A72,"НФ")</f>
        <v>0</v>
      </c>
      <c r="I60" s="48"/>
      <c r="J60" s="49"/>
      <c r="K60" s="44" t="s">
        <v>46</v>
      </c>
      <c r="L60" s="52">
        <f>COUNTIF(F23:F53,"2 СР")</f>
        <v>0</v>
      </c>
      <c r="N60"/>
    </row>
    <row r="61" spans="1:14" x14ac:dyDescent="0.25">
      <c r="A61" s="67"/>
      <c r="B61" s="9"/>
      <c r="C61" s="9"/>
      <c r="D61" s="25"/>
      <c r="E61" s="54"/>
      <c r="F61" s="55"/>
      <c r="G61" s="35" t="s">
        <v>35</v>
      </c>
      <c r="H61" s="97">
        <f>COUNTIF(A23:A72,"ДСКВ")</f>
        <v>0</v>
      </c>
      <c r="I61" s="48"/>
      <c r="J61" s="49"/>
      <c r="K61" s="44" t="s">
        <v>49</v>
      </c>
      <c r="L61" s="52">
        <f>COUNTIF(F23:F53,"3 СР")</f>
        <v>0</v>
      </c>
      <c r="N61"/>
    </row>
    <row r="62" spans="1:14" x14ac:dyDescent="0.25">
      <c r="A62" s="67"/>
      <c r="B62" s="9"/>
      <c r="C62" s="9"/>
      <c r="D62" s="25"/>
      <c r="E62" s="56"/>
      <c r="F62" s="57"/>
      <c r="G62" s="35" t="s">
        <v>31</v>
      </c>
      <c r="H62" s="97">
        <f>COUNTIF(A23:A72,"НС")</f>
        <v>2</v>
      </c>
      <c r="I62" s="50"/>
      <c r="J62" s="51"/>
      <c r="K62" s="44"/>
      <c r="L62" s="36"/>
    </row>
    <row r="63" spans="1:14" ht="9.75" customHeight="1" x14ac:dyDescent="0.25">
      <c r="A63" s="54"/>
      <c r="L63" s="15"/>
    </row>
    <row r="64" spans="1:14" ht="15.6" x14ac:dyDescent="0.25">
      <c r="A64" s="263" t="s">
        <v>3</v>
      </c>
      <c r="B64" s="264"/>
      <c r="C64" s="264"/>
      <c r="D64" s="264"/>
      <c r="E64" s="264" t="s">
        <v>12</v>
      </c>
      <c r="F64" s="264"/>
      <c r="G64" s="264"/>
      <c r="H64" s="264"/>
      <c r="I64" s="264" t="s">
        <v>4</v>
      </c>
      <c r="J64" s="264"/>
      <c r="K64" s="264"/>
      <c r="L64" s="265"/>
    </row>
    <row r="65" spans="1:15" x14ac:dyDescent="0.25">
      <c r="A65" s="252"/>
      <c r="B65" s="235"/>
      <c r="C65" s="235"/>
      <c r="D65" s="235"/>
      <c r="E65" s="235"/>
      <c r="F65" s="266"/>
      <c r="G65" s="266"/>
      <c r="H65" s="266"/>
      <c r="I65" s="266"/>
      <c r="J65" s="266"/>
      <c r="K65" s="266"/>
      <c r="L65" s="267"/>
    </row>
    <row r="66" spans="1:15" x14ac:dyDescent="0.25">
      <c r="A66" s="79"/>
      <c r="D66" s="78"/>
      <c r="E66" s="78"/>
      <c r="F66" s="78"/>
      <c r="G66" s="78"/>
      <c r="H66" s="78"/>
      <c r="I66" s="78"/>
      <c r="J66" s="78"/>
      <c r="K66" s="78"/>
      <c r="L66" s="80"/>
    </row>
    <row r="67" spans="1:15" x14ac:dyDescent="0.25">
      <c r="A67" s="79"/>
      <c r="D67" s="78"/>
      <c r="E67" s="78"/>
      <c r="F67" s="78"/>
      <c r="G67" s="78"/>
      <c r="H67" s="78"/>
      <c r="I67" s="78"/>
      <c r="J67" s="78"/>
      <c r="K67" s="78"/>
      <c r="L67" s="80"/>
    </row>
    <row r="68" spans="1:15" x14ac:dyDescent="0.25">
      <c r="A68" s="252"/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253"/>
    </row>
    <row r="69" spans="1:15" x14ac:dyDescent="0.25">
      <c r="A69" s="252"/>
      <c r="B69" s="235"/>
      <c r="C69" s="235"/>
      <c r="D69" s="235"/>
      <c r="E69" s="235"/>
      <c r="F69" s="268"/>
      <c r="G69" s="268"/>
      <c r="H69" s="268"/>
      <c r="I69" s="268"/>
      <c r="J69" s="268"/>
      <c r="K69" s="268"/>
      <c r="L69" s="269"/>
    </row>
    <row r="70" spans="1:15" ht="16.2" thickBot="1" x14ac:dyDescent="0.3">
      <c r="A70" s="270"/>
      <c r="B70" s="271"/>
      <c r="C70" s="271"/>
      <c r="D70" s="271"/>
      <c r="E70" s="271" t="str">
        <f>G17</f>
        <v>Попова Е.В. (ВК, Воронежская область)</v>
      </c>
      <c r="F70" s="271"/>
      <c r="G70" s="271"/>
      <c r="H70" s="271"/>
      <c r="I70" s="271" t="str">
        <f>G18</f>
        <v>Азаров С.С. (ВК, Санкт‐Петербург)</v>
      </c>
      <c r="J70" s="271"/>
      <c r="K70" s="271"/>
      <c r="L70" s="272"/>
    </row>
    <row r="71" spans="1:15" ht="14.4" thickTop="1" x14ac:dyDescent="0.25">
      <c r="A71" s="54"/>
    </row>
    <row r="72" spans="1:15" x14ac:dyDescent="0.25">
      <c r="A72" s="54"/>
    </row>
    <row r="73" spans="1:15" x14ac:dyDescent="0.25">
      <c r="A73" s="54"/>
    </row>
    <row r="74" spans="1:15" ht="15.6" x14ac:dyDescent="0.25">
      <c r="A74" s="54"/>
      <c r="B74" s="70"/>
    </row>
    <row r="75" spans="1:15" s="45" customFormat="1" x14ac:dyDescent="0.25">
      <c r="A75" s="54"/>
      <c r="B75" s="78"/>
      <c r="C75" s="78"/>
      <c r="D75" s="1"/>
      <c r="E75" s="1"/>
      <c r="F75" s="1"/>
      <c r="G75" s="1"/>
      <c r="H75" s="1"/>
      <c r="I75" s="1"/>
      <c r="K75" s="1"/>
      <c r="L75" s="1"/>
      <c r="M75" s="1"/>
      <c r="N75" s="1"/>
      <c r="O75" s="1"/>
    </row>
    <row r="76" spans="1:15" s="45" customFormat="1" x14ac:dyDescent="0.25">
      <c r="A76" s="54"/>
      <c r="B76" s="78"/>
      <c r="C76" s="78"/>
      <c r="D76" s="1"/>
      <c r="E76" s="1"/>
      <c r="F76" s="1"/>
      <c r="G76" s="1"/>
      <c r="H76" s="1"/>
      <c r="I76" s="1"/>
      <c r="K76" s="1"/>
      <c r="L76" s="1"/>
      <c r="M76" s="1"/>
      <c r="N76" s="1"/>
      <c r="O76" s="1"/>
    </row>
    <row r="77" spans="1:15" s="45" customFormat="1" x14ac:dyDescent="0.25">
      <c r="A77" s="54"/>
      <c r="B77" s="78"/>
      <c r="C77" s="78"/>
      <c r="D77" s="1"/>
      <c r="E77" s="1"/>
      <c r="F77" s="1"/>
      <c r="G77" s="1"/>
      <c r="H77" s="1"/>
      <c r="I77"/>
      <c r="K77" s="1"/>
      <c r="L77" s="1"/>
      <c r="M77" s="1"/>
      <c r="N77" s="1"/>
      <c r="O77" s="1"/>
    </row>
    <row r="78" spans="1:15" s="45" customFormat="1" x14ac:dyDescent="0.25">
      <c r="A78" s="54"/>
      <c r="B78" s="78"/>
      <c r="C78" s="78"/>
      <c r="D78" s="1"/>
      <c r="E78" s="1"/>
      <c r="F78" s="1"/>
      <c r="G78" s="1"/>
      <c r="H78" s="1"/>
      <c r="I78"/>
      <c r="K78" s="1"/>
      <c r="L78" s="1"/>
      <c r="M78" s="1"/>
      <c r="N78" s="1"/>
      <c r="O78" s="1"/>
    </row>
    <row r="79" spans="1:15" s="45" customFormat="1" x14ac:dyDescent="0.25">
      <c r="A79" s="54"/>
      <c r="B79" s="78"/>
      <c r="C79" s="78"/>
      <c r="D79" s="1"/>
      <c r="E79" s="1"/>
      <c r="F79" s="1"/>
      <c r="G79" s="1"/>
      <c r="H79" s="1"/>
      <c r="I79"/>
      <c r="K79" s="1"/>
      <c r="L79" s="1"/>
      <c r="M79" s="1"/>
      <c r="N79" s="1"/>
      <c r="O79" s="1"/>
    </row>
    <row r="80" spans="1:15" s="45" customFormat="1" x14ac:dyDescent="0.25">
      <c r="A80" s="54"/>
      <c r="B80" s="78"/>
      <c r="C80" s="78"/>
      <c r="D80" s="1"/>
      <c r="E80" s="1"/>
      <c r="F80" s="1"/>
      <c r="G80" s="1"/>
      <c r="H80" s="1"/>
      <c r="I80"/>
      <c r="K80" s="1"/>
      <c r="L80" s="1"/>
      <c r="M80" s="1"/>
      <c r="N80" s="1"/>
      <c r="O80" s="1"/>
    </row>
    <row r="81" spans="1:15" s="45" customFormat="1" x14ac:dyDescent="0.25">
      <c r="A81" s="54"/>
      <c r="B81" s="78"/>
      <c r="C81" s="78"/>
      <c r="D81" s="1"/>
      <c r="E81" s="1"/>
      <c r="F81" s="1"/>
      <c r="G81" s="1"/>
      <c r="H81" s="1"/>
      <c r="I81"/>
      <c r="K81" s="1"/>
      <c r="L81" s="1"/>
      <c r="M81" s="1"/>
      <c r="N81" s="1"/>
      <c r="O81" s="1"/>
    </row>
    <row r="82" spans="1:15" s="45" customFormat="1" x14ac:dyDescent="0.25">
      <c r="A82" s="54"/>
      <c r="B82" s="78"/>
      <c r="C82" s="78"/>
      <c r="D82" s="1"/>
      <c r="E82" s="1"/>
      <c r="F82" s="1"/>
      <c r="G82" s="1"/>
      <c r="H82" s="1"/>
      <c r="I82"/>
      <c r="K82" s="1"/>
      <c r="L82" s="1"/>
      <c r="M82" s="1"/>
      <c r="N82" s="1"/>
      <c r="O82" s="1"/>
    </row>
    <row r="83" spans="1:15" s="45" customFormat="1" x14ac:dyDescent="0.25">
      <c r="A83" s="54"/>
      <c r="B83" s="78"/>
      <c r="C83" s="78"/>
      <c r="D83" s="1"/>
      <c r="E83" s="1"/>
      <c r="F83" s="1"/>
      <c r="G83" s="1"/>
      <c r="H83" s="1"/>
      <c r="I83"/>
      <c r="K83" s="1"/>
      <c r="L83" s="1"/>
      <c r="M83" s="1"/>
      <c r="N83" s="1"/>
      <c r="O83" s="1"/>
    </row>
    <row r="84" spans="1:15" s="45" customFormat="1" x14ac:dyDescent="0.25">
      <c r="A84" s="54"/>
      <c r="B84" s="78"/>
      <c r="C84" s="78"/>
      <c r="D84" s="1"/>
      <c r="E84" s="1"/>
      <c r="F84" s="1"/>
      <c r="G84" s="1"/>
      <c r="H84" s="1"/>
      <c r="I84"/>
      <c r="K84" s="1"/>
      <c r="L84" s="1"/>
      <c r="M84" s="1"/>
      <c r="N84" s="1"/>
      <c r="O84" s="1"/>
    </row>
    <row r="85" spans="1:15" s="45" customFormat="1" x14ac:dyDescent="0.25">
      <c r="A85" s="54"/>
      <c r="B85" s="78"/>
      <c r="C85" s="78"/>
      <c r="D85" s="1"/>
      <c r="E85" s="1"/>
      <c r="F85" s="1"/>
      <c r="G85" s="1"/>
      <c r="H85" s="1"/>
      <c r="I85"/>
      <c r="K85" s="1"/>
      <c r="L85" s="1"/>
      <c r="M85" s="1"/>
      <c r="N85" s="1"/>
      <c r="O85" s="1"/>
    </row>
    <row r="86" spans="1:15" s="45" customFormat="1" x14ac:dyDescent="0.25">
      <c r="A86" s="54"/>
      <c r="B86" s="78"/>
      <c r="C86" s="78"/>
      <c r="D86" s="1"/>
      <c r="E86" s="1"/>
      <c r="F86" s="1"/>
      <c r="G86" s="1"/>
      <c r="H86" s="1"/>
      <c r="I86"/>
      <c r="K86" s="1"/>
      <c r="L86" s="1"/>
      <c r="M86" s="1"/>
      <c r="N86" s="1"/>
      <c r="O86" s="1"/>
    </row>
    <row r="87" spans="1:15" s="45" customFormat="1" x14ac:dyDescent="0.25">
      <c r="A87" s="54"/>
      <c r="B87" s="78"/>
      <c r="C87" s="78"/>
      <c r="D87" s="1"/>
      <c r="E87" s="1"/>
      <c r="F87" s="1"/>
      <c r="G87" s="1"/>
      <c r="H87" s="1"/>
      <c r="I87"/>
      <c r="K87" s="1"/>
      <c r="L87" s="1"/>
      <c r="M87" s="1"/>
      <c r="N87" s="1"/>
      <c r="O87" s="1"/>
    </row>
    <row r="88" spans="1:15" s="45" customFormat="1" x14ac:dyDescent="0.25">
      <c r="A88" s="54"/>
      <c r="B88" s="78"/>
      <c r="C88" s="78"/>
      <c r="D88" s="1"/>
      <c r="E88" s="1"/>
      <c r="F88" s="1"/>
      <c r="G88" s="1"/>
      <c r="H88" s="1"/>
      <c r="I88"/>
      <c r="K88" s="1"/>
      <c r="L88" s="1"/>
      <c r="M88" s="1"/>
      <c r="N88" s="1"/>
      <c r="O88" s="1"/>
    </row>
    <row r="89" spans="1:15" s="45" customFormat="1" x14ac:dyDescent="0.25">
      <c r="A89" s="54"/>
      <c r="B89" s="78"/>
      <c r="C89" s="78"/>
      <c r="D89" s="1"/>
      <c r="E89" s="1"/>
      <c r="F89" s="1"/>
      <c r="G89" s="1"/>
      <c r="H89" s="1"/>
      <c r="I89"/>
      <c r="K89" s="1"/>
      <c r="L89" s="1"/>
      <c r="M89" s="1"/>
      <c r="N89" s="1"/>
      <c r="O89" s="1"/>
    </row>
    <row r="90" spans="1:15" s="45" customFormat="1" x14ac:dyDescent="0.25">
      <c r="A90" s="54"/>
      <c r="B90" s="78"/>
      <c r="C90" s="78"/>
      <c r="D90" s="1"/>
      <c r="E90" s="1"/>
      <c r="F90" s="1"/>
      <c r="G90" s="1"/>
      <c r="H90" s="1"/>
      <c r="I90"/>
      <c r="K90" s="1"/>
      <c r="L90" s="1"/>
      <c r="M90" s="1"/>
      <c r="N90" s="1"/>
      <c r="O90" s="1"/>
    </row>
    <row r="91" spans="1:15" s="45" customFormat="1" x14ac:dyDescent="0.25">
      <c r="A91" s="54"/>
      <c r="B91" s="78"/>
      <c r="C91" s="78"/>
      <c r="D91" s="1"/>
      <c r="E91" s="1"/>
      <c r="F91" s="1"/>
      <c r="G91" s="1"/>
      <c r="H91" s="1"/>
      <c r="I91"/>
      <c r="K91" s="1"/>
      <c r="L91" s="1"/>
      <c r="M91" s="1"/>
      <c r="N91" s="1"/>
      <c r="O91" s="1"/>
    </row>
    <row r="92" spans="1:15" s="45" customFormat="1" x14ac:dyDescent="0.25">
      <c r="A92" s="54"/>
      <c r="B92" s="78"/>
      <c r="C92" s="78"/>
      <c r="D92" s="1"/>
      <c r="E92" s="1"/>
      <c r="F92" s="1"/>
      <c r="G92" s="1"/>
      <c r="H92" s="1"/>
      <c r="I92"/>
      <c r="K92" s="1"/>
      <c r="L92" s="1"/>
      <c r="M92" s="1"/>
      <c r="N92" s="1"/>
      <c r="O92" s="1"/>
    </row>
    <row r="93" spans="1:15" s="45" customFormat="1" x14ac:dyDescent="0.25">
      <c r="A93" s="54"/>
      <c r="B93" s="78"/>
      <c r="C93" s="78"/>
      <c r="D93" s="1"/>
      <c r="E93" s="1"/>
      <c r="F93" s="1"/>
      <c r="G93" s="1"/>
      <c r="H93" s="1"/>
      <c r="I93"/>
      <c r="K93" s="1"/>
      <c r="L93" s="1"/>
      <c r="M93" s="1"/>
      <c r="N93" s="1"/>
      <c r="O93" s="1"/>
    </row>
    <row r="94" spans="1:15" s="45" customFormat="1" x14ac:dyDescent="0.25">
      <c r="A94" s="54"/>
      <c r="B94" s="78"/>
      <c r="C94" s="78"/>
      <c r="D94" s="1"/>
      <c r="E94" s="1"/>
      <c r="F94" s="1"/>
      <c r="G94" s="1"/>
      <c r="H94" s="1"/>
      <c r="I94"/>
      <c r="K94" s="1"/>
      <c r="L94" s="1"/>
      <c r="M94" s="1"/>
      <c r="N94" s="1"/>
      <c r="O94" s="1"/>
    </row>
    <row r="95" spans="1:15" s="45" customFormat="1" x14ac:dyDescent="0.25">
      <c r="A95" s="54"/>
      <c r="B95" s="78"/>
      <c r="C95" s="78"/>
      <c r="D95" s="1"/>
      <c r="E95" s="1"/>
      <c r="F95" s="1"/>
      <c r="G95" s="1"/>
      <c r="H95" s="1"/>
      <c r="I95"/>
      <c r="K95" s="1"/>
      <c r="L95" s="1"/>
      <c r="M95" s="1"/>
      <c r="N95" s="1"/>
      <c r="O95" s="1"/>
    </row>
    <row r="96" spans="1:15" s="45" customFormat="1" x14ac:dyDescent="0.25">
      <c r="A96" s="54"/>
      <c r="B96" s="78"/>
      <c r="C96" s="78"/>
      <c r="D96" s="1"/>
      <c r="E96" s="1"/>
      <c r="F96" s="1"/>
      <c r="G96" s="1"/>
      <c r="H96" s="1"/>
      <c r="I96"/>
      <c r="K96" s="1"/>
      <c r="L96" s="1"/>
      <c r="M96" s="1"/>
      <c r="N96" s="1"/>
      <c r="O96" s="1"/>
    </row>
    <row r="97" spans="1:15" s="45" customFormat="1" x14ac:dyDescent="0.25">
      <c r="A97" s="54"/>
      <c r="B97" s="78"/>
      <c r="C97" s="78"/>
      <c r="D97" s="1"/>
      <c r="E97" s="1"/>
      <c r="F97" s="1"/>
      <c r="G97" s="1"/>
      <c r="H97" s="1"/>
      <c r="I97"/>
      <c r="K97" s="1"/>
      <c r="L97" s="1"/>
      <c r="M97" s="1"/>
      <c r="N97" s="1"/>
      <c r="O97" s="1"/>
    </row>
    <row r="98" spans="1:15" s="45" customFormat="1" x14ac:dyDescent="0.25">
      <c r="A98" s="54"/>
      <c r="B98" s="78"/>
      <c r="C98" s="78"/>
      <c r="D98" s="1"/>
      <c r="E98" s="1"/>
      <c r="F98" s="1"/>
      <c r="G98" s="1"/>
      <c r="H98" s="1"/>
      <c r="I98"/>
      <c r="K98" s="1"/>
      <c r="L98" s="1"/>
      <c r="M98" s="1"/>
      <c r="N98" s="1"/>
      <c r="O98" s="1"/>
    </row>
    <row r="99" spans="1:15" s="45" customFormat="1" x14ac:dyDescent="0.25">
      <c r="A99" s="54"/>
      <c r="B99" s="78"/>
      <c r="C99" s="78"/>
      <c r="D99" s="1"/>
      <c r="E99" s="1"/>
      <c r="F99" s="1"/>
      <c r="G99" s="1"/>
      <c r="H99" s="1"/>
      <c r="I99"/>
      <c r="K99" s="1"/>
      <c r="L99" s="1"/>
      <c r="M99" s="1"/>
      <c r="N99" s="1"/>
      <c r="O99" s="1"/>
    </row>
    <row r="100" spans="1:15" s="45" customFormat="1" x14ac:dyDescent="0.25">
      <c r="A100" s="54"/>
      <c r="B100" s="78"/>
      <c r="C100" s="78"/>
      <c r="D100" s="1"/>
      <c r="E100" s="1"/>
      <c r="F100" s="1"/>
      <c r="G100" s="1"/>
      <c r="H100" s="1"/>
      <c r="I100"/>
      <c r="K100" s="1"/>
      <c r="L100" s="1"/>
      <c r="M100" s="1"/>
      <c r="N100" s="1"/>
      <c r="O100" s="1"/>
    </row>
    <row r="101" spans="1:15" s="45" customFormat="1" x14ac:dyDescent="0.25">
      <c r="A101" s="54"/>
      <c r="B101" s="78"/>
      <c r="C101" s="78"/>
      <c r="D101" s="1"/>
      <c r="E101" s="1"/>
      <c r="F101" s="1"/>
      <c r="G101" s="1"/>
      <c r="H101" s="1"/>
      <c r="I101"/>
      <c r="K101" s="1"/>
      <c r="L101" s="1"/>
      <c r="M101" s="1"/>
      <c r="N101" s="1"/>
      <c r="O101" s="1"/>
    </row>
    <row r="102" spans="1:15" s="45" customFormat="1" x14ac:dyDescent="0.25">
      <c r="A102" s="54"/>
      <c r="B102" s="78"/>
      <c r="C102" s="78"/>
      <c r="D102" s="1"/>
      <c r="E102" s="1"/>
      <c r="F102" s="1"/>
      <c r="G102" s="1"/>
      <c r="H102" s="1"/>
      <c r="I102"/>
      <c r="K102" s="1"/>
      <c r="L102" s="1"/>
      <c r="M102" s="1"/>
      <c r="N102" s="1"/>
      <c r="O102" s="1"/>
    </row>
    <row r="103" spans="1:15" s="45" customFormat="1" x14ac:dyDescent="0.25">
      <c r="A103" s="54"/>
      <c r="B103" s="78"/>
      <c r="C103" s="78"/>
      <c r="D103" s="1"/>
      <c r="E103" s="1"/>
      <c r="F103" s="1"/>
      <c r="G103" s="1"/>
      <c r="H103" s="1"/>
      <c r="I103"/>
      <c r="K103" s="1"/>
      <c r="L103" s="1"/>
      <c r="M103" s="1"/>
      <c r="N103" s="1"/>
      <c r="O103" s="1"/>
    </row>
    <row r="104" spans="1:15" s="45" customFormat="1" x14ac:dyDescent="0.25">
      <c r="A104" s="1"/>
      <c r="B104" s="78"/>
      <c r="C104" s="78"/>
      <c r="D104" s="1"/>
      <c r="E104" s="1"/>
      <c r="F104" s="1"/>
      <c r="G104" s="1"/>
      <c r="H104" s="1"/>
      <c r="I104"/>
      <c r="K104" s="1"/>
      <c r="L104" s="1"/>
      <c r="M104" s="1"/>
      <c r="N104" s="1"/>
      <c r="O104" s="1"/>
    </row>
    <row r="105" spans="1:15" s="45" customFormat="1" x14ac:dyDescent="0.25">
      <c r="A105" s="1"/>
      <c r="B105" s="78"/>
      <c r="C105" s="78"/>
      <c r="D105" s="1"/>
      <c r="E105" s="1"/>
      <c r="F105" s="1"/>
      <c r="G105" s="1"/>
      <c r="H105" s="1"/>
      <c r="I105"/>
      <c r="K105" s="1"/>
      <c r="L105" s="1"/>
      <c r="M105" s="1"/>
      <c r="N105" s="1"/>
      <c r="O105" s="1"/>
    </row>
    <row r="106" spans="1:15" s="45" customFormat="1" x14ac:dyDescent="0.25">
      <c r="A106" s="1"/>
      <c r="B106" s="78"/>
      <c r="C106" s="78"/>
      <c r="D106" s="1"/>
      <c r="E106" s="1"/>
      <c r="F106" s="1"/>
      <c r="G106" s="1"/>
      <c r="H106" s="1"/>
      <c r="I106"/>
      <c r="K106" s="1"/>
      <c r="L106" s="1"/>
      <c r="M106" s="1"/>
      <c r="N106" s="1"/>
      <c r="O106" s="1"/>
    </row>
    <row r="107" spans="1:15" s="45" customFormat="1" x14ac:dyDescent="0.25">
      <c r="A107" s="1"/>
      <c r="B107" s="78"/>
      <c r="C107" s="78"/>
      <c r="D107" s="1"/>
      <c r="E107" s="1"/>
      <c r="F107" s="1"/>
      <c r="G107" s="1"/>
      <c r="H107" s="1"/>
      <c r="I107"/>
      <c r="K107" s="1"/>
      <c r="L107" s="1"/>
      <c r="M107" s="1"/>
      <c r="N107" s="1"/>
      <c r="O107" s="1"/>
    </row>
    <row r="108" spans="1:15" s="45" customFormat="1" x14ac:dyDescent="0.25">
      <c r="A108" s="1"/>
      <c r="B108" s="78"/>
      <c r="C108" s="78"/>
      <c r="D108" s="1"/>
      <c r="E108" s="1"/>
      <c r="F108" s="1"/>
      <c r="G108" s="1"/>
      <c r="H108" s="1"/>
      <c r="I108"/>
      <c r="K108" s="1"/>
      <c r="L108" s="1"/>
      <c r="M108" s="1"/>
      <c r="N108" s="1"/>
      <c r="O108" s="1"/>
    </row>
    <row r="109" spans="1:15" s="45" customFormat="1" x14ac:dyDescent="0.25">
      <c r="A109" s="1"/>
      <c r="B109" s="78"/>
      <c r="C109" s="78"/>
      <c r="D109" s="1"/>
      <c r="E109" s="1"/>
      <c r="F109" s="1"/>
      <c r="G109" s="1"/>
      <c r="H109" s="1"/>
      <c r="I109"/>
      <c r="K109" s="1"/>
      <c r="L109" s="1"/>
      <c r="M109" s="1"/>
      <c r="N109" s="1"/>
      <c r="O109" s="1"/>
    </row>
    <row r="110" spans="1:15" s="45" customFormat="1" x14ac:dyDescent="0.25">
      <c r="A110" s="1"/>
      <c r="B110" s="78"/>
      <c r="C110" s="78"/>
      <c r="D110" s="1"/>
      <c r="E110" s="1"/>
      <c r="F110" s="1"/>
      <c r="G110" s="1"/>
      <c r="H110" s="1"/>
      <c r="I110"/>
      <c r="K110" s="1"/>
      <c r="L110" s="1"/>
      <c r="M110" s="1"/>
      <c r="N110" s="1"/>
      <c r="O110" s="1"/>
    </row>
    <row r="111" spans="1:15" s="45" customFormat="1" x14ac:dyDescent="0.25">
      <c r="A111" s="1"/>
      <c r="B111" s="78"/>
      <c r="C111" s="78"/>
      <c r="D111" s="1"/>
      <c r="E111" s="1"/>
      <c r="F111" s="1"/>
      <c r="G111" s="1"/>
      <c r="H111" s="1"/>
      <c r="I111"/>
      <c r="K111" s="1"/>
      <c r="L111" s="1"/>
      <c r="M111" s="1"/>
      <c r="N111" s="1"/>
      <c r="O111" s="1"/>
    </row>
    <row r="112" spans="1:15" s="45" customFormat="1" x14ac:dyDescent="0.25">
      <c r="A112" s="1"/>
      <c r="B112" s="78"/>
      <c r="C112" s="78"/>
      <c r="D112" s="1"/>
      <c r="E112" s="1"/>
      <c r="F112" s="1"/>
      <c r="G112" s="1"/>
      <c r="H112" s="1"/>
      <c r="I112"/>
      <c r="K112" s="1"/>
      <c r="L112" s="1"/>
      <c r="M112" s="1"/>
      <c r="N112" s="1"/>
      <c r="O112" s="1"/>
    </row>
    <row r="113" spans="1:15" s="45" customFormat="1" x14ac:dyDescent="0.25">
      <c r="A113" s="1"/>
      <c r="B113" s="78"/>
      <c r="C113" s="78"/>
      <c r="D113" s="1"/>
      <c r="E113" s="1"/>
      <c r="F113" s="1"/>
      <c r="G113" s="1"/>
      <c r="H113" s="1"/>
      <c r="I113"/>
      <c r="K113" s="1"/>
      <c r="L113" s="1"/>
      <c r="M113" s="1"/>
      <c r="N113" s="1"/>
      <c r="O113" s="1"/>
    </row>
    <row r="114" spans="1:15" s="45" customFormat="1" x14ac:dyDescent="0.25">
      <c r="A114" s="1"/>
      <c r="B114" s="78"/>
      <c r="C114" s="78"/>
      <c r="D114" s="1"/>
      <c r="E114" s="1"/>
      <c r="F114" s="1"/>
      <c r="G114" s="1"/>
      <c r="H114" s="1"/>
      <c r="I114"/>
      <c r="K114" s="1"/>
      <c r="L114" s="1"/>
      <c r="M114" s="1"/>
      <c r="N114" s="1"/>
      <c r="O114" s="1"/>
    </row>
    <row r="115" spans="1:15" s="45" customFormat="1" x14ac:dyDescent="0.25">
      <c r="A115" s="1"/>
      <c r="B115" s="78"/>
      <c r="C115" s="78"/>
      <c r="D115" s="1"/>
      <c r="E115" s="1"/>
      <c r="F115" s="1"/>
      <c r="G115" s="1"/>
      <c r="H115" s="1"/>
      <c r="I115"/>
      <c r="K115" s="1"/>
      <c r="L115" s="1"/>
      <c r="M115" s="1"/>
      <c r="N115" s="1"/>
      <c r="O115" s="1"/>
    </row>
    <row r="116" spans="1:15" s="45" customFormat="1" x14ac:dyDescent="0.25">
      <c r="A116" s="1"/>
      <c r="B116" s="78"/>
      <c r="C116" s="78"/>
      <c r="D116" s="1"/>
      <c r="E116" s="1"/>
      <c r="F116" s="1"/>
      <c r="G116" s="1"/>
      <c r="H116" s="1"/>
      <c r="I116"/>
      <c r="K116" s="1"/>
      <c r="L116" s="1"/>
      <c r="M116" s="1"/>
      <c r="N116" s="1"/>
      <c r="O116" s="1"/>
    </row>
    <row r="117" spans="1:15" s="45" customFormat="1" x14ac:dyDescent="0.25">
      <c r="A117" s="1"/>
      <c r="B117" s="78"/>
      <c r="C117" s="78"/>
      <c r="D117" s="1"/>
      <c r="E117" s="1"/>
      <c r="F117" s="1"/>
      <c r="G117" s="1"/>
      <c r="H117" s="1"/>
      <c r="I117"/>
      <c r="K117" s="1"/>
      <c r="L117" s="1"/>
      <c r="M117" s="1"/>
      <c r="N117" s="1"/>
      <c r="O117" s="1"/>
    </row>
    <row r="118" spans="1:15" s="45" customFormat="1" x14ac:dyDescent="0.25">
      <c r="A118" s="1"/>
      <c r="B118" s="78"/>
      <c r="C118" s="78"/>
      <c r="D118" s="1"/>
      <c r="E118" s="1"/>
      <c r="F118" s="1"/>
      <c r="G118" s="1"/>
      <c r="H118" s="1"/>
      <c r="I118"/>
      <c r="K118" s="1"/>
      <c r="L118" s="1"/>
      <c r="M118" s="1"/>
      <c r="N118" s="1"/>
      <c r="O118" s="1"/>
    </row>
    <row r="119" spans="1:15" s="45" customFormat="1" x14ac:dyDescent="0.25">
      <c r="A119" s="1"/>
      <c r="B119" s="78"/>
      <c r="C119" s="78"/>
      <c r="D119" s="1"/>
      <c r="E119" s="1"/>
      <c r="F119" s="1"/>
      <c r="G119" s="1"/>
      <c r="H119" s="1"/>
      <c r="I119"/>
      <c r="K119" s="1"/>
      <c r="L119" s="1"/>
      <c r="M119" s="1"/>
      <c r="N119" s="1"/>
      <c r="O119" s="1"/>
    </row>
    <row r="120" spans="1:15" s="45" customFormat="1" x14ac:dyDescent="0.25">
      <c r="A120" s="1"/>
      <c r="B120" s="78"/>
      <c r="C120" s="78"/>
      <c r="D120" s="1"/>
      <c r="E120" s="1"/>
      <c r="F120" s="1"/>
      <c r="G120" s="1"/>
      <c r="H120" s="1"/>
      <c r="I120"/>
      <c r="K120" s="1"/>
      <c r="L120" s="1"/>
      <c r="M120" s="1"/>
      <c r="N120" s="1"/>
      <c r="O120" s="1"/>
    </row>
    <row r="121" spans="1:15" s="45" customFormat="1" x14ac:dyDescent="0.25">
      <c r="A121" s="1"/>
      <c r="B121" s="78"/>
      <c r="C121" s="78"/>
      <c r="D121" s="1"/>
      <c r="E121" s="1"/>
      <c r="F121" s="1"/>
      <c r="G121" s="1"/>
      <c r="H121" s="1"/>
      <c r="I121"/>
      <c r="K121" s="1"/>
      <c r="L121" s="1"/>
      <c r="M121" s="1"/>
      <c r="N121" s="1"/>
      <c r="O121" s="1"/>
    </row>
    <row r="122" spans="1:15" s="45" customFormat="1" x14ac:dyDescent="0.25">
      <c r="A122" s="1"/>
      <c r="B122" s="78"/>
      <c r="C122" s="78"/>
      <c r="D122" s="1"/>
      <c r="E122" s="1"/>
      <c r="F122" s="1"/>
      <c r="G122" s="1"/>
      <c r="H122" s="1"/>
      <c r="I122"/>
      <c r="K122" s="1"/>
      <c r="L122" s="1"/>
      <c r="M122" s="1"/>
      <c r="N122" s="1"/>
      <c r="O122" s="1"/>
    </row>
    <row r="123" spans="1:15" s="45" customFormat="1" x14ac:dyDescent="0.25">
      <c r="A123" s="1"/>
      <c r="B123" s="78"/>
      <c r="C123" s="78"/>
      <c r="D123" s="1"/>
      <c r="E123" s="1"/>
      <c r="F123" s="1"/>
      <c r="G123" s="1"/>
      <c r="H123" s="1"/>
      <c r="I123"/>
      <c r="K123" s="1"/>
      <c r="L123" s="1"/>
      <c r="M123" s="1"/>
      <c r="N123" s="1"/>
      <c r="O123" s="1"/>
    </row>
    <row r="124" spans="1:15" s="45" customFormat="1" x14ac:dyDescent="0.25">
      <c r="A124" s="1"/>
      <c r="B124" s="78"/>
      <c r="C124" s="78"/>
      <c r="D124" s="1"/>
      <c r="E124" s="1"/>
      <c r="F124" s="1"/>
      <c r="G124" s="1"/>
      <c r="H124" s="1"/>
      <c r="I124"/>
      <c r="K124" s="1"/>
      <c r="L124" s="1"/>
      <c r="M124" s="1"/>
      <c r="N124" s="1"/>
      <c r="O124" s="1"/>
    </row>
    <row r="125" spans="1:15" s="45" customFormat="1" x14ac:dyDescent="0.25">
      <c r="A125" s="1"/>
      <c r="B125" s="78"/>
      <c r="C125" s="78"/>
      <c r="D125" s="1"/>
      <c r="E125" s="1"/>
      <c r="F125" s="1"/>
      <c r="G125" s="1"/>
      <c r="H125" s="1"/>
      <c r="I125"/>
      <c r="K125" s="1"/>
      <c r="L125" s="1"/>
      <c r="M125" s="1"/>
      <c r="N125" s="1"/>
      <c r="O125" s="1"/>
    </row>
    <row r="126" spans="1:15" s="45" customFormat="1" x14ac:dyDescent="0.25">
      <c r="A126" s="1"/>
      <c r="B126" s="78"/>
      <c r="C126" s="78"/>
      <c r="D126" s="1"/>
      <c r="E126" s="1"/>
      <c r="F126" s="1"/>
      <c r="G126" s="1"/>
      <c r="H126" s="1"/>
      <c r="I126"/>
      <c r="K126" s="1"/>
      <c r="L126" s="1"/>
      <c r="M126" s="1"/>
      <c r="N126" s="1"/>
      <c r="O126" s="1"/>
    </row>
    <row r="127" spans="1:15" s="45" customFormat="1" x14ac:dyDescent="0.25">
      <c r="A127" s="1"/>
      <c r="B127" s="78"/>
      <c r="C127" s="78"/>
      <c r="D127" s="1"/>
      <c r="E127" s="1"/>
      <c r="F127" s="1"/>
      <c r="G127" s="1"/>
      <c r="H127" s="1"/>
      <c r="I127"/>
      <c r="K127" s="1"/>
      <c r="L127" s="1"/>
      <c r="M127" s="1"/>
      <c r="N127" s="1"/>
      <c r="O127" s="1"/>
    </row>
    <row r="128" spans="1:15" s="45" customFormat="1" x14ac:dyDescent="0.25">
      <c r="A128" s="1"/>
      <c r="B128" s="78"/>
      <c r="C128" s="78"/>
      <c r="D128" s="1"/>
      <c r="E128" s="1"/>
      <c r="F128" s="1"/>
      <c r="G128" s="1"/>
      <c r="H128" s="1"/>
      <c r="I128"/>
      <c r="K128" s="1"/>
      <c r="L128" s="1"/>
      <c r="M128" s="1"/>
      <c r="N128" s="1"/>
      <c r="O128" s="1"/>
    </row>
    <row r="129" spans="1:15" s="45" customFormat="1" x14ac:dyDescent="0.25">
      <c r="A129" s="1"/>
      <c r="B129" s="78"/>
      <c r="C129" s="78"/>
      <c r="D129" s="1"/>
      <c r="E129" s="1"/>
      <c r="F129" s="1"/>
      <c r="G129" s="1"/>
      <c r="H129" s="1"/>
      <c r="I129"/>
      <c r="K129" s="1"/>
      <c r="L129" s="1"/>
      <c r="M129" s="1"/>
      <c r="N129" s="1"/>
      <c r="O129" s="1"/>
    </row>
    <row r="130" spans="1:15" s="45" customFormat="1" x14ac:dyDescent="0.25">
      <c r="A130" s="1"/>
      <c r="B130" s="78"/>
      <c r="C130" s="78"/>
      <c r="D130" s="1"/>
      <c r="E130" s="1"/>
      <c r="F130" s="1"/>
      <c r="G130" s="1"/>
      <c r="H130" s="1"/>
      <c r="I130"/>
      <c r="K130" s="1"/>
      <c r="L130" s="1"/>
      <c r="M130" s="1"/>
      <c r="N130" s="1"/>
      <c r="O130" s="1"/>
    </row>
    <row r="131" spans="1:15" s="45" customFormat="1" x14ac:dyDescent="0.25">
      <c r="A131" s="1"/>
      <c r="B131" s="78"/>
      <c r="C131" s="78"/>
      <c r="D131" s="1"/>
      <c r="E131" s="1"/>
      <c r="F131" s="1"/>
      <c r="G131" s="1"/>
      <c r="H131" s="1"/>
      <c r="I131"/>
      <c r="K131" s="1"/>
      <c r="L131" s="1"/>
      <c r="M131" s="1"/>
      <c r="N131" s="1"/>
      <c r="O131" s="1"/>
    </row>
    <row r="132" spans="1:15" s="45" customFormat="1" x14ac:dyDescent="0.25">
      <c r="A132" s="1"/>
      <c r="B132" s="78"/>
      <c r="C132" s="78"/>
      <c r="D132" s="1"/>
      <c r="E132" s="1"/>
      <c r="F132" s="1"/>
      <c r="G132" s="1"/>
      <c r="H132" s="1"/>
      <c r="I132"/>
      <c r="K132" s="1"/>
      <c r="L132" s="1"/>
      <c r="M132" s="1"/>
      <c r="N132" s="1"/>
      <c r="O132" s="1"/>
    </row>
    <row r="133" spans="1:15" s="45" customFormat="1" x14ac:dyDescent="0.25">
      <c r="A133" s="1"/>
      <c r="B133" s="78"/>
      <c r="C133" s="78"/>
      <c r="D133" s="1"/>
      <c r="E133" s="1"/>
      <c r="F133" s="1"/>
      <c r="G133" s="1"/>
      <c r="H133" s="1"/>
      <c r="I133"/>
      <c r="K133" s="1"/>
      <c r="L133" s="1"/>
      <c r="M133" s="1"/>
      <c r="N133" s="1"/>
      <c r="O133" s="1"/>
    </row>
    <row r="134" spans="1:15" s="45" customFormat="1" x14ac:dyDescent="0.25">
      <c r="A134" s="1"/>
      <c r="B134" s="78"/>
      <c r="C134" s="78"/>
      <c r="D134" s="1"/>
      <c r="E134" s="1"/>
      <c r="F134" s="1"/>
      <c r="G134" s="1"/>
      <c r="H134" s="1"/>
      <c r="I134"/>
      <c r="K134" s="1"/>
      <c r="L134" s="1"/>
      <c r="M134" s="1"/>
      <c r="N134" s="1"/>
      <c r="O134" s="1"/>
    </row>
    <row r="135" spans="1:15" s="45" customFormat="1" x14ac:dyDescent="0.25">
      <c r="A135" s="1"/>
      <c r="B135" s="78"/>
      <c r="C135" s="78"/>
      <c r="D135" s="1"/>
      <c r="E135" s="1"/>
      <c r="F135" s="1"/>
      <c r="G135" s="1"/>
      <c r="H135" s="1"/>
      <c r="I135"/>
      <c r="K135" s="1"/>
      <c r="L135" s="1"/>
      <c r="M135" s="1"/>
      <c r="N135" s="1"/>
      <c r="O135" s="1"/>
    </row>
    <row r="136" spans="1:15" s="45" customFormat="1" x14ac:dyDescent="0.25">
      <c r="A136" s="1"/>
      <c r="B136" s="78"/>
      <c r="C136" s="78"/>
      <c r="D136" s="1"/>
      <c r="E136" s="1"/>
      <c r="F136" s="1"/>
      <c r="G136" s="1"/>
      <c r="H136" s="1"/>
      <c r="I136"/>
      <c r="K136" s="1"/>
      <c r="L136" s="1"/>
      <c r="M136" s="1"/>
      <c r="N136" s="1"/>
      <c r="O136" s="1"/>
    </row>
    <row r="137" spans="1:15" s="45" customFormat="1" x14ac:dyDescent="0.25">
      <c r="A137" s="1"/>
      <c r="B137" s="78"/>
      <c r="C137" s="78"/>
      <c r="D137" s="1"/>
      <c r="E137" s="1"/>
      <c r="F137" s="1"/>
      <c r="G137" s="1"/>
      <c r="H137" s="1"/>
      <c r="I137"/>
      <c r="K137" s="1"/>
      <c r="L137" s="1"/>
      <c r="M137" s="1"/>
      <c r="N137" s="1"/>
      <c r="O137" s="1"/>
    </row>
    <row r="138" spans="1:15" s="45" customFormat="1" x14ac:dyDescent="0.25">
      <c r="A138" s="1"/>
      <c r="B138" s="78"/>
      <c r="C138" s="78"/>
      <c r="D138" s="1"/>
      <c r="E138" s="1"/>
      <c r="F138" s="1"/>
      <c r="G138" s="1"/>
      <c r="H138" s="1"/>
      <c r="I138"/>
      <c r="K138" s="1"/>
      <c r="L138" s="1"/>
      <c r="M138" s="1"/>
      <c r="N138" s="1"/>
      <c r="O138" s="1"/>
    </row>
    <row r="139" spans="1:15" s="45" customFormat="1" x14ac:dyDescent="0.25">
      <c r="A139" s="1"/>
      <c r="B139" s="78"/>
      <c r="C139" s="78"/>
      <c r="D139" s="1"/>
      <c r="E139" s="1"/>
      <c r="F139" s="1"/>
      <c r="G139" s="1"/>
      <c r="H139" s="1"/>
      <c r="I139"/>
      <c r="K139" s="1"/>
      <c r="L139" s="1"/>
      <c r="M139" s="1"/>
      <c r="N139" s="1"/>
      <c r="O139" s="1"/>
    </row>
    <row r="140" spans="1:15" s="45" customFormat="1" x14ac:dyDescent="0.25">
      <c r="A140" s="1"/>
      <c r="B140" s="78"/>
      <c r="C140" s="78"/>
      <c r="D140" s="1"/>
      <c r="E140" s="1"/>
      <c r="F140" s="1"/>
      <c r="G140" s="1"/>
      <c r="H140" s="1"/>
      <c r="I140"/>
      <c r="K140" s="1"/>
      <c r="L140" s="1"/>
      <c r="M140" s="1"/>
      <c r="N140" s="1"/>
      <c r="O140" s="1"/>
    </row>
    <row r="141" spans="1:15" s="45" customFormat="1" x14ac:dyDescent="0.25">
      <c r="A141" s="1"/>
      <c r="B141" s="78"/>
      <c r="C141" s="78"/>
      <c r="D141" s="1"/>
      <c r="E141" s="1"/>
      <c r="F141" s="1"/>
      <c r="G141" s="1"/>
      <c r="H141" s="1"/>
      <c r="I141"/>
      <c r="K141" s="1"/>
      <c r="L141" s="1"/>
      <c r="M141" s="1"/>
      <c r="N141" s="1"/>
      <c r="O141" s="1"/>
    </row>
    <row r="142" spans="1:15" s="45" customFormat="1" x14ac:dyDescent="0.25">
      <c r="A142" s="1"/>
      <c r="B142" s="78"/>
      <c r="C142" s="78"/>
      <c r="D142" s="1"/>
      <c r="E142" s="1"/>
      <c r="F142" s="1"/>
      <c r="G142" s="1"/>
      <c r="H142" s="1"/>
      <c r="I142"/>
      <c r="K142" s="1"/>
      <c r="L142" s="1"/>
      <c r="M142" s="1"/>
      <c r="N142" s="1"/>
      <c r="O142" s="1"/>
    </row>
    <row r="143" spans="1:15" s="45" customFormat="1" x14ac:dyDescent="0.25">
      <c r="A143" s="1"/>
      <c r="B143" s="78"/>
      <c r="C143" s="78"/>
      <c r="D143" s="1"/>
      <c r="E143" s="1"/>
      <c r="F143" s="1"/>
      <c r="G143" s="1"/>
      <c r="H143" s="1"/>
      <c r="I143"/>
      <c r="K143" s="1"/>
      <c r="L143" s="1"/>
      <c r="M143" s="1"/>
      <c r="N143" s="1"/>
      <c r="O143" s="1"/>
    </row>
    <row r="144" spans="1:15" s="45" customFormat="1" x14ac:dyDescent="0.25">
      <c r="A144" s="1"/>
      <c r="B144" s="78"/>
      <c r="C144" s="78"/>
      <c r="D144" s="1"/>
      <c r="E144" s="1"/>
      <c r="F144" s="1"/>
      <c r="G144" s="1"/>
      <c r="H144" s="1"/>
      <c r="I144"/>
      <c r="K144" s="1"/>
      <c r="L144" s="1"/>
      <c r="M144" s="1"/>
      <c r="N144" s="1"/>
      <c r="O144" s="1"/>
    </row>
    <row r="145" spans="1:15" s="45" customFormat="1" x14ac:dyDescent="0.25">
      <c r="A145" s="1"/>
      <c r="B145" s="78"/>
      <c r="C145" s="78"/>
      <c r="D145" s="1"/>
      <c r="E145" s="1"/>
      <c r="F145" s="1"/>
      <c r="G145" s="1"/>
      <c r="H145" s="1"/>
      <c r="I145"/>
      <c r="K145" s="1"/>
      <c r="L145" s="1"/>
      <c r="M145" s="1"/>
      <c r="N145" s="1"/>
      <c r="O145" s="1"/>
    </row>
    <row r="146" spans="1:15" s="45" customFormat="1" x14ac:dyDescent="0.25">
      <c r="A146" s="1"/>
      <c r="B146" s="78"/>
      <c r="C146" s="78"/>
      <c r="D146" s="1"/>
      <c r="E146" s="1"/>
      <c r="F146" s="1"/>
      <c r="G146" s="1"/>
      <c r="H146" s="1"/>
      <c r="I146"/>
      <c r="K146" s="1"/>
      <c r="L146" s="1"/>
      <c r="M146" s="1"/>
      <c r="N146" s="1"/>
      <c r="O146" s="1"/>
    </row>
    <row r="147" spans="1:15" s="45" customFormat="1" x14ac:dyDescent="0.25">
      <c r="A147" s="1"/>
      <c r="B147" s="78"/>
      <c r="C147" s="78"/>
      <c r="D147" s="1"/>
      <c r="E147" s="1"/>
      <c r="F147" s="1"/>
      <c r="G147" s="1"/>
      <c r="H147" s="1"/>
      <c r="I147"/>
      <c r="K147" s="1"/>
      <c r="L147" s="1"/>
      <c r="M147" s="1"/>
      <c r="N147" s="1"/>
      <c r="O147" s="1"/>
    </row>
    <row r="148" spans="1:15" s="45" customFormat="1" x14ac:dyDescent="0.25">
      <c r="A148" s="1"/>
      <c r="B148" s="78"/>
      <c r="C148" s="78"/>
      <c r="D148" s="1"/>
      <c r="E148" s="1"/>
      <c r="F148" s="1"/>
      <c r="G148" s="1"/>
      <c r="H148" s="1"/>
      <c r="I148"/>
      <c r="K148" s="1"/>
      <c r="L148" s="1"/>
      <c r="M148" s="1"/>
      <c r="N148" s="1"/>
      <c r="O148" s="1"/>
    </row>
    <row r="149" spans="1:15" s="45" customFormat="1" x14ac:dyDescent="0.25">
      <c r="A149" s="1"/>
      <c r="B149" s="78"/>
      <c r="C149" s="78"/>
      <c r="D149" s="1"/>
      <c r="E149" s="1"/>
      <c r="F149" s="1"/>
      <c r="G149" s="1"/>
      <c r="H149" s="1"/>
      <c r="I149"/>
      <c r="K149" s="1"/>
      <c r="L149" s="1"/>
      <c r="M149" s="1"/>
      <c r="N149" s="1"/>
      <c r="O149" s="1"/>
    </row>
    <row r="150" spans="1:15" s="45" customFormat="1" x14ac:dyDescent="0.25">
      <c r="A150" s="1"/>
      <c r="B150" s="78"/>
      <c r="C150" s="78"/>
      <c r="D150" s="1"/>
      <c r="E150" s="1"/>
      <c r="F150" s="1"/>
      <c r="G150" s="1"/>
      <c r="H150" s="1"/>
      <c r="I150"/>
      <c r="K150" s="1"/>
      <c r="L150" s="1"/>
      <c r="M150" s="1"/>
      <c r="N150" s="1"/>
      <c r="O150" s="1"/>
    </row>
  </sheetData>
  <mergeCells count="39">
    <mergeCell ref="A69:E69"/>
    <mergeCell ref="F69:L69"/>
    <mergeCell ref="A70:D70"/>
    <mergeCell ref="E70:H70"/>
    <mergeCell ref="I70:L70"/>
    <mergeCell ref="A68:E68"/>
    <mergeCell ref="F68:L68"/>
    <mergeCell ref="H21:H22"/>
    <mergeCell ref="I21:I22"/>
    <mergeCell ref="J21:J22"/>
    <mergeCell ref="K21:K22"/>
    <mergeCell ref="L21:L22"/>
    <mergeCell ref="A54:F54"/>
    <mergeCell ref="G54:L54"/>
    <mergeCell ref="A64:D64"/>
    <mergeCell ref="E64:H64"/>
    <mergeCell ref="I64:L64"/>
    <mergeCell ref="A65:E65"/>
    <mergeCell ref="F65:L65"/>
    <mergeCell ref="A15:G15"/>
    <mergeCell ref="A21:A22"/>
    <mergeCell ref="B21:B22"/>
    <mergeCell ref="C21:C22"/>
    <mergeCell ref="D21:D22"/>
    <mergeCell ref="E21:E22"/>
    <mergeCell ref="F21:F22"/>
    <mergeCell ref="G21:G22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conditionalFormatting sqref="B1:B1048576">
    <cfRule type="duplicateValues" dxfId="40" priority="1"/>
  </conditionalFormatting>
  <conditionalFormatting sqref="B2">
    <cfRule type="duplicateValues" dxfId="39" priority="4"/>
  </conditionalFormatting>
  <conditionalFormatting sqref="B3">
    <cfRule type="duplicateValues" dxfId="38" priority="3"/>
  </conditionalFormatting>
  <conditionalFormatting sqref="B4">
    <cfRule type="duplicateValues" dxfId="37" priority="2"/>
  </conditionalFormatting>
  <conditionalFormatting sqref="B54:B1048576 B1 B6:B7 B9:B11 B13:B52">
    <cfRule type="duplicateValues" dxfId="36" priority="5"/>
  </conditionalFormatting>
  <conditionalFormatting sqref="B23:B52">
    <cfRule type="duplicateValues" dxfId="35" priority="1459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61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BA1A6-B8FB-4B22-969D-3ABFB092BFBC}">
  <sheetPr>
    <tabColor theme="3" tint="-0.249977111117893"/>
    <pageSetUpPr fitToPage="1"/>
  </sheetPr>
  <dimension ref="A1:O143"/>
  <sheetViews>
    <sheetView view="pageBreakPreview" topLeftCell="A43" zoomScaleNormal="100" zoomScaleSheetLayoutView="100" workbookViewId="0">
      <selection activeCell="N46" sqref="N46"/>
    </sheetView>
  </sheetViews>
  <sheetFormatPr defaultColWidth="9.109375" defaultRowHeight="13.8" x14ac:dyDescent="0.25"/>
  <cols>
    <col min="1" max="1" width="7" style="1" customWidth="1"/>
    <col min="2" max="2" width="7" style="105" customWidth="1"/>
    <col min="3" max="3" width="13.33203125" style="105" customWidth="1"/>
    <col min="4" max="4" width="22.33203125" style="1" customWidth="1"/>
    <col min="5" max="5" width="11.6640625" style="1" customWidth="1"/>
    <col min="6" max="6" width="7.6640625" style="1" customWidth="1"/>
    <col min="7" max="7" width="21" style="1" customWidth="1"/>
    <col min="8" max="8" width="11.77734375" style="1" customWidth="1"/>
    <col min="9" max="9" width="12.33203125" style="1" customWidth="1"/>
    <col min="10" max="10" width="11.6640625" style="45" customWidth="1"/>
    <col min="11" max="11" width="13.33203125" style="1" customWidth="1"/>
    <col min="12" max="12" width="18.6640625" style="1" customWidth="1"/>
    <col min="13" max="16384" width="9.109375" style="1"/>
  </cols>
  <sheetData>
    <row r="1" spans="1:15" ht="19.2" customHeight="1" x14ac:dyDescent="0.2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5" ht="19.2" customHeight="1" x14ac:dyDescent="0.25">
      <c r="A2" s="234" t="s">
        <v>44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5" ht="19.2" customHeight="1" x14ac:dyDescent="0.25">
      <c r="A3" s="234" t="s">
        <v>11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5" ht="19.2" customHeight="1" x14ac:dyDescent="0.25">
      <c r="A4" s="234" t="s">
        <v>45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5" ht="7.2" customHeight="1" x14ac:dyDescent="0.3">
      <c r="A5" s="235" t="s">
        <v>47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O5" s="24"/>
    </row>
    <row r="6" spans="1:15" s="2" customFormat="1" ht="28.8" x14ac:dyDescent="0.25">
      <c r="A6" s="236" t="s">
        <v>66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</row>
    <row r="7" spans="1:15" s="2" customFormat="1" ht="18" customHeight="1" x14ac:dyDescent="0.25">
      <c r="A7" s="237" t="s">
        <v>17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</row>
    <row r="8" spans="1:15" s="2" customFormat="1" ht="19.2" customHeight="1" thickBot="1" x14ac:dyDescent="0.3">
      <c r="A8" s="238" t="s">
        <v>68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</row>
    <row r="9" spans="1:15" ht="19.5" customHeight="1" thickTop="1" x14ac:dyDescent="0.25">
      <c r="A9" s="239" t="s">
        <v>22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1"/>
    </row>
    <row r="10" spans="1:15" ht="18" customHeight="1" x14ac:dyDescent="0.25">
      <c r="A10" s="242" t="s">
        <v>52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4"/>
    </row>
    <row r="11" spans="1:15" ht="19.5" customHeight="1" x14ac:dyDescent="0.25">
      <c r="A11" s="242" t="s">
        <v>111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4"/>
    </row>
    <row r="12" spans="1:15" ht="5.25" customHeight="1" x14ac:dyDescent="0.25">
      <c r="A12" s="231" t="s">
        <v>47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3"/>
    </row>
    <row r="13" spans="1:15" ht="15.6" x14ac:dyDescent="0.3">
      <c r="A13" s="38" t="s">
        <v>48</v>
      </c>
      <c r="B13" s="21"/>
      <c r="C13" s="21"/>
      <c r="D13" s="62"/>
      <c r="E13" s="5"/>
      <c r="F13" s="5"/>
      <c r="G13" s="31" t="s">
        <v>69</v>
      </c>
      <c r="H13" s="5"/>
      <c r="I13" s="5"/>
      <c r="J13" s="39"/>
      <c r="K13" s="28"/>
      <c r="L13" s="29" t="s">
        <v>55</v>
      </c>
    </row>
    <row r="14" spans="1:15" ht="15.6" x14ac:dyDescent="0.3">
      <c r="A14" s="16" t="s">
        <v>110</v>
      </c>
      <c r="B14" s="12"/>
      <c r="C14" s="12"/>
      <c r="D14" s="65"/>
      <c r="E14" s="6"/>
      <c r="F14" s="6"/>
      <c r="G14" s="108" t="s">
        <v>112</v>
      </c>
      <c r="H14" s="6"/>
      <c r="I14" s="6"/>
      <c r="J14" s="40"/>
      <c r="K14" s="30"/>
      <c r="L14" s="64" t="s">
        <v>70</v>
      </c>
    </row>
    <row r="15" spans="1:15" ht="14.4" x14ac:dyDescent="0.25">
      <c r="A15" s="245" t="s">
        <v>10</v>
      </c>
      <c r="B15" s="246"/>
      <c r="C15" s="246"/>
      <c r="D15" s="246"/>
      <c r="E15" s="246"/>
      <c r="F15" s="246"/>
      <c r="G15" s="247"/>
      <c r="H15" s="19" t="s">
        <v>1</v>
      </c>
      <c r="I15" s="18"/>
      <c r="J15" s="41"/>
      <c r="K15" s="18"/>
      <c r="L15" s="20"/>
    </row>
    <row r="16" spans="1:15" ht="14.4" x14ac:dyDescent="0.25">
      <c r="A16" s="17" t="s">
        <v>18</v>
      </c>
      <c r="B16" s="13"/>
      <c r="C16" s="13"/>
      <c r="D16" s="11"/>
      <c r="E16" s="8"/>
      <c r="F16" s="11"/>
      <c r="G16" s="10" t="s">
        <v>47</v>
      </c>
      <c r="H16" s="33" t="s">
        <v>56</v>
      </c>
      <c r="I16" s="8"/>
      <c r="J16" s="42"/>
      <c r="K16" s="8"/>
      <c r="L16" s="69"/>
    </row>
    <row r="17" spans="1:14" ht="14.4" x14ac:dyDescent="0.25">
      <c r="A17" s="17" t="s">
        <v>19</v>
      </c>
      <c r="B17" s="13"/>
      <c r="C17" s="13"/>
      <c r="D17" s="10"/>
      <c r="E17" s="8"/>
      <c r="F17" s="11"/>
      <c r="G17" s="10" t="s">
        <v>50</v>
      </c>
      <c r="H17" s="33" t="s">
        <v>39</v>
      </c>
      <c r="I17" s="8"/>
      <c r="J17" s="42"/>
      <c r="K17" s="8"/>
      <c r="L17" s="32"/>
    </row>
    <row r="18" spans="1:14" ht="14.4" x14ac:dyDescent="0.25">
      <c r="A18" s="17" t="s">
        <v>20</v>
      </c>
      <c r="B18" s="13"/>
      <c r="C18" s="13"/>
      <c r="D18" s="10"/>
      <c r="E18" s="8"/>
      <c r="F18" s="11"/>
      <c r="G18" s="10" t="s">
        <v>60</v>
      </c>
      <c r="H18" s="33" t="s">
        <v>40</v>
      </c>
      <c r="I18" s="8"/>
      <c r="J18" s="42"/>
      <c r="K18" s="8"/>
      <c r="L18" s="32"/>
    </row>
    <row r="19" spans="1:14" ht="16.2" thickBot="1" x14ac:dyDescent="0.3">
      <c r="A19" s="17" t="s">
        <v>16</v>
      </c>
      <c r="B19" s="14"/>
      <c r="C19" s="14"/>
      <c r="D19" s="68"/>
      <c r="E19" s="9"/>
      <c r="F19" s="9"/>
      <c r="G19" s="10" t="s">
        <v>54</v>
      </c>
      <c r="H19" s="98" t="s">
        <v>38</v>
      </c>
      <c r="I19" s="8"/>
      <c r="J19" s="74">
        <v>15</v>
      </c>
      <c r="L19" s="75"/>
    </row>
    <row r="20" spans="1:14" ht="6" customHeight="1" thickTop="1" thickBot="1" x14ac:dyDescent="0.3">
      <c r="A20" s="26"/>
      <c r="B20" s="23"/>
      <c r="C20" s="23"/>
      <c r="D20" s="22"/>
      <c r="E20" s="22"/>
      <c r="F20" s="22"/>
      <c r="G20" s="22"/>
      <c r="H20" s="22"/>
      <c r="I20" s="22"/>
      <c r="J20" s="43"/>
      <c r="K20" s="22"/>
      <c r="L20" s="27"/>
    </row>
    <row r="21" spans="1:14" s="3" customFormat="1" ht="21" customHeight="1" thickTop="1" x14ac:dyDescent="0.25">
      <c r="A21" s="248" t="s">
        <v>7</v>
      </c>
      <c r="B21" s="250" t="s">
        <v>13</v>
      </c>
      <c r="C21" s="250" t="s">
        <v>37</v>
      </c>
      <c r="D21" s="250" t="s">
        <v>2</v>
      </c>
      <c r="E21" s="250" t="s">
        <v>36</v>
      </c>
      <c r="F21" s="250" t="s">
        <v>9</v>
      </c>
      <c r="G21" s="250" t="s">
        <v>14</v>
      </c>
      <c r="H21" s="250" t="s">
        <v>8</v>
      </c>
      <c r="I21" s="250" t="s">
        <v>26</v>
      </c>
      <c r="J21" s="254" t="s">
        <v>23</v>
      </c>
      <c r="K21" s="256" t="s">
        <v>25</v>
      </c>
      <c r="L21" s="258" t="s">
        <v>15</v>
      </c>
    </row>
    <row r="22" spans="1:14" s="3" customFormat="1" ht="13.5" customHeight="1" x14ac:dyDescent="0.25">
      <c r="A22" s="249"/>
      <c r="B22" s="251"/>
      <c r="C22" s="251"/>
      <c r="D22" s="251"/>
      <c r="E22" s="251"/>
      <c r="F22" s="251"/>
      <c r="G22" s="251"/>
      <c r="H22" s="251"/>
      <c r="I22" s="251"/>
      <c r="J22" s="255"/>
      <c r="K22" s="257"/>
      <c r="L22" s="259"/>
    </row>
    <row r="23" spans="1:14" x14ac:dyDescent="0.25">
      <c r="A23" s="87">
        <v>1</v>
      </c>
      <c r="B23" s="82">
        <v>193</v>
      </c>
      <c r="C23" s="82">
        <v>10119756483</v>
      </c>
      <c r="D23" s="83" t="s">
        <v>113</v>
      </c>
      <c r="E23" s="81">
        <v>38441</v>
      </c>
      <c r="F23" s="84" t="s">
        <v>24</v>
      </c>
      <c r="G23" s="99" t="s">
        <v>65</v>
      </c>
      <c r="H23" s="103">
        <v>1.4618171296296294E-2</v>
      </c>
      <c r="I23" s="103" t="s">
        <v>47</v>
      </c>
      <c r="J23" s="85">
        <f>$J$19/((H23*24))</f>
        <v>42.755005898607301</v>
      </c>
      <c r="K23" s="86"/>
      <c r="L23" s="88"/>
    </row>
    <row r="24" spans="1:14" x14ac:dyDescent="0.25">
      <c r="A24" s="89">
        <v>2</v>
      </c>
      <c r="B24" s="82">
        <v>177</v>
      </c>
      <c r="C24" s="82">
        <v>10092421378</v>
      </c>
      <c r="D24" s="83" t="s">
        <v>114</v>
      </c>
      <c r="E24" s="81">
        <v>38855</v>
      </c>
      <c r="F24" s="84" t="s">
        <v>24</v>
      </c>
      <c r="G24" s="99" t="s">
        <v>108</v>
      </c>
      <c r="H24" s="103">
        <v>1.5032407407407409E-2</v>
      </c>
      <c r="I24" s="103">
        <f>H24-$H$23</f>
        <v>4.1423611111111522E-4</v>
      </c>
      <c r="J24" s="85">
        <f t="shared" ref="J24:J41" si="0">$J$19/((H24*24))</f>
        <v>41.576840160147825</v>
      </c>
      <c r="K24" s="86"/>
      <c r="L24" s="88"/>
    </row>
    <row r="25" spans="1:14" x14ac:dyDescent="0.25">
      <c r="A25" s="87">
        <v>3</v>
      </c>
      <c r="B25" s="86">
        <v>180</v>
      </c>
      <c r="C25" s="82">
        <v>10083214765</v>
      </c>
      <c r="D25" s="83" t="s">
        <v>115</v>
      </c>
      <c r="E25" s="81">
        <v>38652</v>
      </c>
      <c r="F25" s="84" t="s">
        <v>24</v>
      </c>
      <c r="G25" s="99" t="s">
        <v>108</v>
      </c>
      <c r="H25" s="103">
        <v>1.521574074074074E-2</v>
      </c>
      <c r="I25" s="103">
        <f>H25-$H$23</f>
        <v>5.9756944444444571E-4</v>
      </c>
      <c r="J25" s="85">
        <f t="shared" si="0"/>
        <v>41.0758838921682</v>
      </c>
      <c r="K25" s="86"/>
      <c r="L25" s="88"/>
    </row>
    <row r="26" spans="1:14" x14ac:dyDescent="0.25">
      <c r="A26" s="89">
        <v>4</v>
      </c>
      <c r="B26" s="86">
        <v>183</v>
      </c>
      <c r="C26" s="82">
        <v>10095661683</v>
      </c>
      <c r="D26" s="83" t="s">
        <v>116</v>
      </c>
      <c r="E26" s="81">
        <v>39098</v>
      </c>
      <c r="F26" s="84" t="s">
        <v>33</v>
      </c>
      <c r="G26" s="99" t="s">
        <v>108</v>
      </c>
      <c r="H26" s="103">
        <v>1.5457175925925925E-2</v>
      </c>
      <c r="I26" s="103">
        <f>H26-$H$23</f>
        <v>8.3900462962963052E-4</v>
      </c>
      <c r="J26" s="85">
        <f t="shared" si="0"/>
        <v>40.434294271808312</v>
      </c>
      <c r="K26" s="86"/>
      <c r="L26" s="88"/>
    </row>
    <row r="27" spans="1:14" x14ac:dyDescent="0.25">
      <c r="A27" s="87">
        <v>5</v>
      </c>
      <c r="B27" s="86">
        <v>194</v>
      </c>
      <c r="C27" s="82">
        <v>10089459141</v>
      </c>
      <c r="D27" s="83" t="s">
        <v>117</v>
      </c>
      <c r="E27" s="81">
        <v>38394</v>
      </c>
      <c r="F27" s="84" t="s">
        <v>33</v>
      </c>
      <c r="G27" s="99" t="s">
        <v>62</v>
      </c>
      <c r="H27" s="103">
        <v>1.5543287037037036E-2</v>
      </c>
      <c r="I27" s="103">
        <f t="shared" ref="I27:I41" si="1">H27-$H$23</f>
        <v>9.2511574074074197E-4</v>
      </c>
      <c r="J27" s="85">
        <f t="shared" si="0"/>
        <v>40.21028489731485</v>
      </c>
      <c r="K27" s="86"/>
      <c r="L27" s="88"/>
    </row>
    <row r="28" spans="1:14" x14ac:dyDescent="0.25">
      <c r="A28" s="89">
        <v>6</v>
      </c>
      <c r="B28" s="86">
        <v>179</v>
      </c>
      <c r="C28" s="82">
        <v>10101383875</v>
      </c>
      <c r="D28" s="83" t="s">
        <v>118</v>
      </c>
      <c r="E28" s="81">
        <v>38568</v>
      </c>
      <c r="F28" s="84" t="s">
        <v>24</v>
      </c>
      <c r="G28" s="99" t="s">
        <v>108</v>
      </c>
      <c r="H28" s="103">
        <v>1.5847222222222224E-2</v>
      </c>
      <c r="I28" s="103">
        <f t="shared" si="1"/>
        <v>1.2290509259259303E-3</v>
      </c>
      <c r="J28" s="85">
        <f t="shared" si="0"/>
        <v>39.439088518843114</v>
      </c>
      <c r="K28" s="86"/>
      <c r="L28" s="88"/>
    </row>
    <row r="29" spans="1:14" x14ac:dyDescent="0.25">
      <c r="A29" s="87">
        <v>7</v>
      </c>
      <c r="B29" s="86">
        <v>184</v>
      </c>
      <c r="C29" s="82">
        <v>10113514434</v>
      </c>
      <c r="D29" s="83" t="s">
        <v>119</v>
      </c>
      <c r="E29" s="81">
        <v>39413</v>
      </c>
      <c r="F29" s="84" t="s">
        <v>33</v>
      </c>
      <c r="G29" s="99" t="s">
        <v>108</v>
      </c>
      <c r="H29" s="103">
        <v>1.6003472222222224E-2</v>
      </c>
      <c r="I29" s="103">
        <f t="shared" si="1"/>
        <v>1.3853009259259304E-3</v>
      </c>
      <c r="J29" s="85">
        <f t="shared" si="0"/>
        <v>39.054024734215659</v>
      </c>
      <c r="K29" s="86"/>
      <c r="L29" s="88"/>
    </row>
    <row r="30" spans="1:14" x14ac:dyDescent="0.25">
      <c r="A30" s="89">
        <v>8</v>
      </c>
      <c r="B30" s="86">
        <v>173</v>
      </c>
      <c r="C30" s="82">
        <v>10081174432</v>
      </c>
      <c r="D30" s="83" t="s">
        <v>120</v>
      </c>
      <c r="E30" s="81">
        <v>38544</v>
      </c>
      <c r="F30" s="84" t="s">
        <v>33</v>
      </c>
      <c r="G30" s="99" t="s">
        <v>121</v>
      </c>
      <c r="H30" s="103">
        <v>1.6132291666666666E-2</v>
      </c>
      <c r="I30" s="103">
        <f t="shared" si="1"/>
        <v>1.5141203703703723E-3</v>
      </c>
      <c r="J30" s="85">
        <f t="shared" si="0"/>
        <v>38.742170852973466</v>
      </c>
      <c r="K30" s="86"/>
      <c r="L30" s="88"/>
    </row>
    <row r="31" spans="1:14" x14ac:dyDescent="0.25">
      <c r="A31" s="87">
        <v>9</v>
      </c>
      <c r="B31" s="86">
        <v>192</v>
      </c>
      <c r="C31" s="82">
        <v>10114465337</v>
      </c>
      <c r="D31" s="83" t="s">
        <v>122</v>
      </c>
      <c r="E31" s="81">
        <v>39338</v>
      </c>
      <c r="F31" s="84" t="s">
        <v>33</v>
      </c>
      <c r="G31" s="99" t="s">
        <v>65</v>
      </c>
      <c r="H31" s="103">
        <v>1.620925925925926E-2</v>
      </c>
      <c r="I31" s="103">
        <f t="shared" si="1"/>
        <v>1.591087962962966E-3</v>
      </c>
      <c r="J31" s="85">
        <f t="shared" si="0"/>
        <v>38.558208614189418</v>
      </c>
      <c r="K31" s="86"/>
      <c r="L31" s="88"/>
    </row>
    <row r="32" spans="1:14" x14ac:dyDescent="0.25">
      <c r="A32" s="89">
        <v>10</v>
      </c>
      <c r="B32" s="86">
        <v>181</v>
      </c>
      <c r="C32" s="82">
        <v>10104652068</v>
      </c>
      <c r="D32" s="83" t="s">
        <v>123</v>
      </c>
      <c r="E32" s="81">
        <v>39101</v>
      </c>
      <c r="F32" s="84" t="s">
        <v>33</v>
      </c>
      <c r="G32" s="99" t="s">
        <v>108</v>
      </c>
      <c r="H32" s="103">
        <v>1.6493171296296297E-2</v>
      </c>
      <c r="I32" s="103">
        <f t="shared" si="1"/>
        <v>1.8750000000000034E-3</v>
      </c>
      <c r="J32" s="85">
        <f t="shared" si="0"/>
        <v>37.894470915993566</v>
      </c>
      <c r="K32" s="86"/>
      <c r="L32" s="88"/>
      <c r="N32" s="66"/>
    </row>
    <row r="33" spans="1:14" x14ac:dyDescent="0.25">
      <c r="A33" s="87">
        <v>11</v>
      </c>
      <c r="B33" s="86">
        <v>185</v>
      </c>
      <c r="C33" s="82">
        <v>10128681695</v>
      </c>
      <c r="D33" s="83" t="s">
        <v>124</v>
      </c>
      <c r="E33" s="81">
        <v>39139</v>
      </c>
      <c r="F33" s="84" t="s">
        <v>33</v>
      </c>
      <c r="G33" s="99" t="s">
        <v>108</v>
      </c>
      <c r="H33" s="103">
        <v>1.6653472222222222E-2</v>
      </c>
      <c r="I33" s="103">
        <f t="shared" si="1"/>
        <v>2.0353009259259282E-3</v>
      </c>
      <c r="J33" s="85">
        <f t="shared" si="0"/>
        <v>37.52971102122514</v>
      </c>
      <c r="K33" s="86"/>
      <c r="L33" s="88"/>
      <c r="N33" s="66"/>
    </row>
    <row r="34" spans="1:14" x14ac:dyDescent="0.25">
      <c r="A34" s="89">
        <v>12</v>
      </c>
      <c r="B34" s="86">
        <v>189</v>
      </c>
      <c r="C34" s="82">
        <v>10125480796</v>
      </c>
      <c r="D34" s="83" t="s">
        <v>125</v>
      </c>
      <c r="E34" s="81">
        <v>39309</v>
      </c>
      <c r="F34" s="84" t="s">
        <v>41</v>
      </c>
      <c r="G34" s="99" t="s">
        <v>106</v>
      </c>
      <c r="H34" s="103">
        <v>1.6703356481481479E-2</v>
      </c>
      <c r="I34" s="103">
        <f t="shared" si="1"/>
        <v>2.0851851851851847E-3</v>
      </c>
      <c r="J34" s="85">
        <f t="shared" si="0"/>
        <v>37.417629246727699</v>
      </c>
      <c r="K34" s="86"/>
      <c r="L34" s="88"/>
      <c r="N34" s="66"/>
    </row>
    <row r="35" spans="1:14" x14ac:dyDescent="0.25">
      <c r="A35" s="87">
        <v>13</v>
      </c>
      <c r="B35" s="86">
        <v>178</v>
      </c>
      <c r="C35" s="82">
        <v>10093565473</v>
      </c>
      <c r="D35" s="83" t="s">
        <v>126</v>
      </c>
      <c r="E35" s="81">
        <v>38388</v>
      </c>
      <c r="F35" s="84" t="s">
        <v>33</v>
      </c>
      <c r="G35" s="99" t="s">
        <v>108</v>
      </c>
      <c r="H35" s="103">
        <v>1.6733564814814816E-2</v>
      </c>
      <c r="I35" s="103">
        <f t="shared" si="1"/>
        <v>2.1153935185185217E-3</v>
      </c>
      <c r="J35" s="85">
        <f t="shared" si="0"/>
        <v>37.350080925175341</v>
      </c>
      <c r="K35" s="86"/>
      <c r="L35" s="101"/>
      <c r="N35" s="66"/>
    </row>
    <row r="36" spans="1:14" x14ac:dyDescent="0.25">
      <c r="A36" s="89">
        <v>14</v>
      </c>
      <c r="B36" s="86">
        <v>188</v>
      </c>
      <c r="C36" s="82">
        <v>10120121851</v>
      </c>
      <c r="D36" s="83" t="s">
        <v>127</v>
      </c>
      <c r="E36" s="81">
        <v>39020</v>
      </c>
      <c r="F36" s="84" t="s">
        <v>41</v>
      </c>
      <c r="G36" s="99" t="s">
        <v>106</v>
      </c>
      <c r="H36" s="103">
        <v>1.7062384259259256E-2</v>
      </c>
      <c r="I36" s="103">
        <f t="shared" si="1"/>
        <v>2.4442129629629623E-3</v>
      </c>
      <c r="J36" s="85">
        <f t="shared" si="0"/>
        <v>36.630285105719075</v>
      </c>
      <c r="K36" s="86"/>
      <c r="L36" s="88"/>
      <c r="N36" s="66"/>
    </row>
    <row r="37" spans="1:14" x14ac:dyDescent="0.25">
      <c r="A37" s="87">
        <v>15</v>
      </c>
      <c r="B37" s="86">
        <v>191</v>
      </c>
      <c r="C37" s="82">
        <v>10126045319</v>
      </c>
      <c r="D37" s="83" t="s">
        <v>128</v>
      </c>
      <c r="E37" s="81">
        <v>38921</v>
      </c>
      <c r="F37" s="84" t="s">
        <v>33</v>
      </c>
      <c r="G37" s="99" t="s">
        <v>65</v>
      </c>
      <c r="H37" s="103">
        <v>1.7164467592592592E-2</v>
      </c>
      <c r="I37" s="103">
        <f t="shared" si="1"/>
        <v>2.5462962962962982E-3</v>
      </c>
      <c r="J37" s="85">
        <f t="shared" si="0"/>
        <v>36.412431473826878</v>
      </c>
      <c r="K37" s="86"/>
      <c r="L37" s="88"/>
      <c r="N37" s="66"/>
    </row>
    <row r="38" spans="1:14" x14ac:dyDescent="0.25">
      <c r="A38" s="89">
        <v>16</v>
      </c>
      <c r="B38" s="86">
        <v>171</v>
      </c>
      <c r="C38" s="82">
        <v>10102491392</v>
      </c>
      <c r="D38" s="83" t="s">
        <v>129</v>
      </c>
      <c r="E38" s="81">
        <v>38556</v>
      </c>
      <c r="F38" s="84" t="s">
        <v>33</v>
      </c>
      <c r="G38" s="99" t="s">
        <v>121</v>
      </c>
      <c r="H38" s="103">
        <v>1.7335416666666669E-2</v>
      </c>
      <c r="I38" s="103">
        <f t="shared" si="1"/>
        <v>2.7172453703703751E-3</v>
      </c>
      <c r="J38" s="85">
        <f t="shared" si="0"/>
        <v>36.05335897127749</v>
      </c>
      <c r="K38" s="86"/>
      <c r="L38" s="88"/>
      <c r="N38" s="66"/>
    </row>
    <row r="39" spans="1:14" x14ac:dyDescent="0.25">
      <c r="A39" s="89">
        <v>17</v>
      </c>
      <c r="B39" s="86">
        <v>187</v>
      </c>
      <c r="C39" s="82">
        <v>10117684020</v>
      </c>
      <c r="D39" s="83" t="s">
        <v>130</v>
      </c>
      <c r="E39" s="81">
        <v>39268</v>
      </c>
      <c r="F39" s="84" t="s">
        <v>33</v>
      </c>
      <c r="G39" s="99" t="s">
        <v>106</v>
      </c>
      <c r="H39" s="103">
        <v>1.7563773148148148E-2</v>
      </c>
      <c r="I39" s="103">
        <f t="shared" si="1"/>
        <v>2.9456018518518538E-3</v>
      </c>
      <c r="J39" s="85">
        <f t="shared" si="0"/>
        <v>35.584608997634284</v>
      </c>
      <c r="K39" s="86"/>
      <c r="L39" s="88"/>
      <c r="N39" s="66"/>
    </row>
    <row r="40" spans="1:14" x14ac:dyDescent="0.25">
      <c r="A40" s="89">
        <v>18</v>
      </c>
      <c r="B40" s="86">
        <v>172</v>
      </c>
      <c r="C40" s="82">
        <v>10090445511</v>
      </c>
      <c r="D40" s="83" t="s">
        <v>131</v>
      </c>
      <c r="E40" s="81">
        <v>38641</v>
      </c>
      <c r="F40" s="84" t="s">
        <v>33</v>
      </c>
      <c r="G40" s="99" t="s">
        <v>121</v>
      </c>
      <c r="H40" s="103">
        <v>1.7702546296296296E-2</v>
      </c>
      <c r="I40" s="103">
        <f t="shared" si="1"/>
        <v>3.084375000000002E-3</v>
      </c>
      <c r="J40" s="85">
        <f t="shared" si="0"/>
        <v>35.305655442955214</v>
      </c>
      <c r="K40" s="86"/>
      <c r="L40" s="88"/>
      <c r="N40" s="66"/>
    </row>
    <row r="41" spans="1:14" x14ac:dyDescent="0.25">
      <c r="A41" s="89">
        <v>19</v>
      </c>
      <c r="B41" s="86">
        <v>182</v>
      </c>
      <c r="C41" s="82">
        <v>10111188252</v>
      </c>
      <c r="D41" s="83" t="s">
        <v>132</v>
      </c>
      <c r="E41" s="81">
        <v>39157</v>
      </c>
      <c r="F41" s="84" t="s">
        <v>33</v>
      </c>
      <c r="G41" s="99" t="s">
        <v>108</v>
      </c>
      <c r="H41" s="103">
        <v>1.7806481481481482E-2</v>
      </c>
      <c r="I41" s="103">
        <f t="shared" si="1"/>
        <v>3.1883101851851881E-3</v>
      </c>
      <c r="J41" s="85">
        <f t="shared" si="0"/>
        <v>35.099578805054335</v>
      </c>
      <c r="K41" s="86"/>
      <c r="L41" s="88"/>
      <c r="N41" s="66"/>
    </row>
    <row r="42" spans="1:14" x14ac:dyDescent="0.25">
      <c r="A42" s="89" t="s">
        <v>104</v>
      </c>
      <c r="B42" s="86">
        <v>174</v>
      </c>
      <c r="C42" s="82">
        <v>10094072200</v>
      </c>
      <c r="D42" s="83" t="s">
        <v>133</v>
      </c>
      <c r="E42" s="81">
        <v>38782</v>
      </c>
      <c r="F42" s="84" t="s">
        <v>41</v>
      </c>
      <c r="G42" s="99" t="s">
        <v>121</v>
      </c>
      <c r="H42" s="103"/>
      <c r="I42" s="103"/>
      <c r="J42" s="85"/>
      <c r="K42" s="86"/>
      <c r="L42" s="88"/>
      <c r="N42" s="66"/>
    </row>
    <row r="43" spans="1:14" x14ac:dyDescent="0.25">
      <c r="A43" s="89" t="s">
        <v>104</v>
      </c>
      <c r="B43" s="86">
        <v>175</v>
      </c>
      <c r="C43" s="82">
        <v>10126044713</v>
      </c>
      <c r="D43" s="83" t="s">
        <v>134</v>
      </c>
      <c r="E43" s="81">
        <v>39412</v>
      </c>
      <c r="F43" s="84" t="s">
        <v>41</v>
      </c>
      <c r="G43" s="99" t="s">
        <v>121</v>
      </c>
      <c r="H43" s="103"/>
      <c r="I43" s="103"/>
      <c r="J43" s="85"/>
      <c r="K43" s="86"/>
      <c r="L43" s="88"/>
      <c r="N43" s="66"/>
    </row>
    <row r="44" spans="1:14" x14ac:dyDescent="0.25">
      <c r="A44" s="89" t="s">
        <v>104</v>
      </c>
      <c r="B44" s="86">
        <v>176</v>
      </c>
      <c r="C44" s="82">
        <v>10126707242</v>
      </c>
      <c r="D44" s="83" t="s">
        <v>135</v>
      </c>
      <c r="E44" s="81">
        <v>39144</v>
      </c>
      <c r="F44" s="84" t="s">
        <v>41</v>
      </c>
      <c r="G44" s="99" t="s">
        <v>121</v>
      </c>
      <c r="H44" s="103"/>
      <c r="I44" s="103"/>
      <c r="J44" s="85"/>
      <c r="K44" s="86"/>
      <c r="L44" s="88"/>
      <c r="N44" s="66"/>
    </row>
    <row r="45" spans="1:14" ht="14.4" thickBot="1" x14ac:dyDescent="0.3">
      <c r="A45" s="109" t="s">
        <v>104</v>
      </c>
      <c r="B45" s="90">
        <v>190</v>
      </c>
      <c r="C45" s="91">
        <v>10108261680</v>
      </c>
      <c r="D45" s="92" t="s">
        <v>136</v>
      </c>
      <c r="E45" s="93">
        <v>38525</v>
      </c>
      <c r="F45" s="94" t="s">
        <v>33</v>
      </c>
      <c r="G45" s="100" t="s">
        <v>65</v>
      </c>
      <c r="H45" s="104"/>
      <c r="I45" s="104"/>
      <c r="J45" s="95"/>
      <c r="K45" s="90"/>
      <c r="L45" s="96"/>
      <c r="N45" s="66"/>
    </row>
    <row r="46" spans="1:14" s="4" customFormat="1" ht="6.6" customHeight="1" thickTop="1" thickBot="1" x14ac:dyDescent="0.3">
      <c r="A46" s="58"/>
      <c r="B46" s="71"/>
      <c r="C46" s="59"/>
      <c r="D46" s="60"/>
      <c r="E46" s="63"/>
      <c r="F46" s="61"/>
      <c r="G46" s="66"/>
      <c r="H46" s="72"/>
      <c r="I46" s="72"/>
      <c r="J46" s="73"/>
      <c r="K46" s="58"/>
      <c r="L46" s="59"/>
      <c r="N46"/>
    </row>
    <row r="47" spans="1:14" ht="15" thickTop="1" x14ac:dyDescent="0.25">
      <c r="A47" s="260" t="s">
        <v>5</v>
      </c>
      <c r="B47" s="261"/>
      <c r="C47" s="261"/>
      <c r="D47" s="261"/>
      <c r="E47" s="261"/>
      <c r="F47" s="261"/>
      <c r="G47" s="261" t="s">
        <v>6</v>
      </c>
      <c r="H47" s="261"/>
      <c r="I47" s="261"/>
      <c r="J47" s="261"/>
      <c r="K47" s="261"/>
      <c r="L47" s="262"/>
      <c r="N47"/>
    </row>
    <row r="48" spans="1:14" x14ac:dyDescent="0.25">
      <c r="A48" s="67" t="s">
        <v>137</v>
      </c>
      <c r="B48" s="9"/>
      <c r="C48" s="76"/>
      <c r="D48" s="25"/>
      <c r="E48" s="46"/>
      <c r="F48" s="53"/>
      <c r="G48" s="34" t="s">
        <v>34</v>
      </c>
      <c r="H48" s="97">
        <v>5</v>
      </c>
      <c r="I48" s="46"/>
      <c r="J48" s="47"/>
      <c r="K48" s="44" t="s">
        <v>32</v>
      </c>
      <c r="L48" s="52">
        <f>COUNTIF(F23:F46,"ЗМС")</f>
        <v>0</v>
      </c>
      <c r="N48"/>
    </row>
    <row r="49" spans="1:14" x14ac:dyDescent="0.25">
      <c r="A49" s="67" t="s">
        <v>138</v>
      </c>
      <c r="B49" s="9"/>
      <c r="C49" s="77"/>
      <c r="D49" s="25"/>
      <c r="E49" s="54"/>
      <c r="F49" s="55"/>
      <c r="G49" s="35" t="s">
        <v>27</v>
      </c>
      <c r="H49" s="97">
        <f>H50+H55</f>
        <v>23</v>
      </c>
      <c r="I49" s="48"/>
      <c r="J49" s="49"/>
      <c r="K49" s="44" t="s">
        <v>21</v>
      </c>
      <c r="L49" s="52">
        <f>COUNTIF(F23:F46,"МСМК")</f>
        <v>0</v>
      </c>
      <c r="N49"/>
    </row>
    <row r="50" spans="1:14" x14ac:dyDescent="0.25">
      <c r="A50" s="67" t="s">
        <v>51</v>
      </c>
      <c r="B50" s="9"/>
      <c r="C50" s="37"/>
      <c r="D50" s="25"/>
      <c r="E50" s="54"/>
      <c r="F50" s="55"/>
      <c r="G50" s="35" t="s">
        <v>28</v>
      </c>
      <c r="H50" s="97">
        <f>H51+H52+H53+H54</f>
        <v>19</v>
      </c>
      <c r="I50" s="48"/>
      <c r="J50" s="49"/>
      <c r="K50" s="44" t="s">
        <v>24</v>
      </c>
      <c r="L50" s="52">
        <f>COUNTIF(F23:F46,"МС")</f>
        <v>4</v>
      </c>
      <c r="N50"/>
    </row>
    <row r="51" spans="1:14" x14ac:dyDescent="0.25">
      <c r="A51" s="67" t="s">
        <v>139</v>
      </c>
      <c r="B51" s="9"/>
      <c r="C51" s="37"/>
      <c r="D51" s="25"/>
      <c r="E51" s="54"/>
      <c r="F51" s="55"/>
      <c r="G51" s="35" t="s">
        <v>29</v>
      </c>
      <c r="H51" s="97">
        <f>COUNT(A23:A45)</f>
        <v>19</v>
      </c>
      <c r="I51" s="48"/>
      <c r="J51" s="49"/>
      <c r="K51" s="44" t="s">
        <v>33</v>
      </c>
      <c r="L51" s="52">
        <f>COUNTIF(F23:F46,"КМС")</f>
        <v>14</v>
      </c>
      <c r="N51"/>
    </row>
    <row r="52" spans="1:14" x14ac:dyDescent="0.25">
      <c r="A52" s="67"/>
      <c r="B52" s="9"/>
      <c r="C52" s="37"/>
      <c r="D52" s="25"/>
      <c r="E52" s="54"/>
      <c r="F52" s="55"/>
      <c r="G52" s="35" t="s">
        <v>42</v>
      </c>
      <c r="H52" s="97">
        <f>COUNTIF(A23:A65,"ЛИМ")</f>
        <v>0</v>
      </c>
      <c r="I52" s="48"/>
      <c r="J52" s="49"/>
      <c r="K52" s="44" t="s">
        <v>41</v>
      </c>
      <c r="L52" s="52">
        <f>COUNTIF(F23:F46,"1 СР")</f>
        <v>5</v>
      </c>
      <c r="N52"/>
    </row>
    <row r="53" spans="1:14" x14ac:dyDescent="0.25">
      <c r="A53" s="67"/>
      <c r="B53" s="9"/>
      <c r="C53" s="9"/>
      <c r="D53" s="25"/>
      <c r="E53" s="54"/>
      <c r="F53" s="55"/>
      <c r="G53" s="35" t="s">
        <v>30</v>
      </c>
      <c r="H53" s="97">
        <f>COUNTIF(A23:A65,"НФ")</f>
        <v>0</v>
      </c>
      <c r="I53" s="48"/>
      <c r="J53" s="49"/>
      <c r="K53" s="44" t="s">
        <v>46</v>
      </c>
      <c r="L53" s="52">
        <f>COUNTIF(F23:F46,"2 СР")</f>
        <v>0</v>
      </c>
      <c r="N53"/>
    </row>
    <row r="54" spans="1:14" x14ac:dyDescent="0.25">
      <c r="A54" s="67"/>
      <c r="B54" s="9"/>
      <c r="C54" s="9"/>
      <c r="D54" s="25"/>
      <c r="E54" s="54"/>
      <c r="F54" s="55"/>
      <c r="G54" s="35" t="s">
        <v>35</v>
      </c>
      <c r="H54" s="97">
        <f>COUNTIF(A23:A65,"ДСКВ")</f>
        <v>0</v>
      </c>
      <c r="I54" s="48"/>
      <c r="J54" s="49"/>
      <c r="K54" s="44" t="s">
        <v>49</v>
      </c>
      <c r="L54" s="52">
        <f>COUNTIF(F23:F46,"3 СР")</f>
        <v>0</v>
      </c>
      <c r="N54"/>
    </row>
    <row r="55" spans="1:14" x14ac:dyDescent="0.25">
      <c r="A55" s="67"/>
      <c r="B55" s="9"/>
      <c r="C55" s="9"/>
      <c r="D55" s="25"/>
      <c r="E55" s="56"/>
      <c r="F55" s="57"/>
      <c r="G55" s="35" t="s">
        <v>31</v>
      </c>
      <c r="H55" s="97">
        <f>COUNTIF(A23:A65,"НС")</f>
        <v>4</v>
      </c>
      <c r="I55" s="50"/>
      <c r="J55" s="51"/>
      <c r="K55" s="44"/>
      <c r="L55" s="36"/>
    </row>
    <row r="56" spans="1:14" ht="9.75" customHeight="1" x14ac:dyDescent="0.25">
      <c r="A56" s="54"/>
      <c r="L56" s="15"/>
    </row>
    <row r="57" spans="1:14" ht="15.6" x14ac:dyDescent="0.25">
      <c r="A57" s="263" t="s">
        <v>3</v>
      </c>
      <c r="B57" s="264"/>
      <c r="C57" s="264"/>
      <c r="D57" s="264"/>
      <c r="E57" s="264" t="s">
        <v>12</v>
      </c>
      <c r="F57" s="264"/>
      <c r="G57" s="264"/>
      <c r="H57" s="264"/>
      <c r="I57" s="264" t="s">
        <v>4</v>
      </c>
      <c r="J57" s="264"/>
      <c r="K57" s="264"/>
      <c r="L57" s="265"/>
    </row>
    <row r="58" spans="1:14" x14ac:dyDescent="0.25">
      <c r="A58" s="252"/>
      <c r="B58" s="235"/>
      <c r="C58" s="235"/>
      <c r="D58" s="235"/>
      <c r="E58" s="235"/>
      <c r="F58" s="266"/>
      <c r="G58" s="266"/>
      <c r="H58" s="266"/>
      <c r="I58" s="266"/>
      <c r="J58" s="266"/>
      <c r="K58" s="266"/>
      <c r="L58" s="267"/>
    </row>
    <row r="59" spans="1:14" x14ac:dyDescent="0.25">
      <c r="A59" s="106"/>
      <c r="D59" s="105"/>
      <c r="E59" s="105"/>
      <c r="F59" s="105"/>
      <c r="G59" s="105"/>
      <c r="H59" s="105"/>
      <c r="I59" s="105"/>
      <c r="J59" s="105"/>
      <c r="K59" s="105"/>
      <c r="L59" s="107"/>
    </row>
    <row r="60" spans="1:14" x14ac:dyDescent="0.25">
      <c r="A60" s="106"/>
      <c r="D60" s="105"/>
      <c r="E60" s="105"/>
      <c r="F60" s="105"/>
      <c r="G60" s="105"/>
      <c r="H60" s="105"/>
      <c r="I60" s="105"/>
      <c r="J60" s="105"/>
      <c r="K60" s="105"/>
      <c r="L60" s="107"/>
    </row>
    <row r="61" spans="1:14" x14ac:dyDescent="0.25">
      <c r="A61" s="252"/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53"/>
    </row>
    <row r="62" spans="1:14" x14ac:dyDescent="0.25">
      <c r="A62" s="252"/>
      <c r="B62" s="235"/>
      <c r="C62" s="235"/>
      <c r="D62" s="235"/>
      <c r="E62" s="235"/>
      <c r="F62" s="268"/>
      <c r="G62" s="268"/>
      <c r="H62" s="268"/>
      <c r="I62" s="268"/>
      <c r="J62" s="268"/>
      <c r="K62" s="268"/>
      <c r="L62" s="269"/>
    </row>
    <row r="63" spans="1:14" ht="16.2" thickBot="1" x14ac:dyDescent="0.3">
      <c r="A63" s="270"/>
      <c r="B63" s="271"/>
      <c r="C63" s="271"/>
      <c r="D63" s="271"/>
      <c r="E63" s="271" t="str">
        <f>G17</f>
        <v>Попова Е.В. (ВК, Воронежская область)</v>
      </c>
      <c r="F63" s="271"/>
      <c r="G63" s="271"/>
      <c r="H63" s="271"/>
      <c r="I63" s="271" t="str">
        <f>G18</f>
        <v>Азаров С.С. (ВК, Санкт‐Петербург)</v>
      </c>
      <c r="J63" s="271"/>
      <c r="K63" s="271"/>
      <c r="L63" s="272"/>
    </row>
    <row r="64" spans="1:14" ht="14.4" thickTop="1" x14ac:dyDescent="0.25">
      <c r="A64" s="54"/>
    </row>
    <row r="65" spans="1:15" x14ac:dyDescent="0.25">
      <c r="A65" s="54"/>
    </row>
    <row r="66" spans="1:15" x14ac:dyDescent="0.25">
      <c r="A66" s="54"/>
    </row>
    <row r="67" spans="1:15" ht="15.6" x14ac:dyDescent="0.25">
      <c r="A67" s="54"/>
      <c r="B67" s="70"/>
    </row>
    <row r="68" spans="1:15" s="45" customFormat="1" x14ac:dyDescent="0.25">
      <c r="A68" s="54"/>
      <c r="B68" s="105"/>
      <c r="C68" s="105"/>
      <c r="D68" s="1"/>
      <c r="E68" s="1"/>
      <c r="F68" s="1"/>
      <c r="G68" s="1"/>
      <c r="H68" s="1"/>
      <c r="I68" s="1"/>
      <c r="K68" s="1"/>
      <c r="L68" s="1"/>
      <c r="M68" s="1"/>
      <c r="N68" s="1"/>
      <c r="O68" s="1"/>
    </row>
    <row r="69" spans="1:15" s="45" customFormat="1" x14ac:dyDescent="0.25">
      <c r="A69" s="54"/>
      <c r="B69" s="105"/>
      <c r="C69" s="105"/>
      <c r="D69" s="1"/>
      <c r="E69" s="1"/>
      <c r="F69" s="1"/>
      <c r="G69" s="1"/>
      <c r="H69" s="1"/>
      <c r="I69" s="1"/>
      <c r="K69" s="1"/>
      <c r="L69" s="1"/>
      <c r="M69" s="1"/>
      <c r="N69" s="1"/>
      <c r="O69" s="1"/>
    </row>
    <row r="70" spans="1:15" s="45" customFormat="1" x14ac:dyDescent="0.25">
      <c r="A70" s="54"/>
      <c r="B70" s="105"/>
      <c r="C70" s="105"/>
      <c r="D70" s="1"/>
      <c r="E70" s="1"/>
      <c r="F70" s="1"/>
      <c r="G70" s="1"/>
      <c r="H70" s="1"/>
      <c r="I70"/>
      <c r="K70" s="1"/>
      <c r="L70" s="1"/>
      <c r="M70" s="1"/>
      <c r="N70" s="1"/>
      <c r="O70" s="1"/>
    </row>
    <row r="71" spans="1:15" s="45" customFormat="1" x14ac:dyDescent="0.25">
      <c r="A71" s="54"/>
      <c r="B71" s="105"/>
      <c r="C71" s="105"/>
      <c r="D71" s="1"/>
      <c r="E71" s="1"/>
      <c r="F71" s="1"/>
      <c r="G71" s="1"/>
      <c r="H71" s="1"/>
      <c r="I71"/>
      <c r="K71" s="1"/>
      <c r="L71" s="1"/>
      <c r="M71" s="1"/>
      <c r="N71" s="1"/>
      <c r="O71" s="1"/>
    </row>
    <row r="72" spans="1:15" s="45" customFormat="1" x14ac:dyDescent="0.25">
      <c r="A72" s="54"/>
      <c r="B72" s="105"/>
      <c r="C72" s="105"/>
      <c r="D72" s="1"/>
      <c r="E72" s="1"/>
      <c r="F72" s="1"/>
      <c r="G72" s="1"/>
      <c r="H72" s="1"/>
      <c r="I72"/>
      <c r="K72" s="1"/>
      <c r="L72" s="1"/>
      <c r="M72" s="1"/>
      <c r="N72" s="1"/>
      <c r="O72" s="1"/>
    </row>
    <row r="73" spans="1:15" s="45" customFormat="1" x14ac:dyDescent="0.25">
      <c r="A73" s="54"/>
      <c r="B73" s="105"/>
      <c r="C73" s="105"/>
      <c r="D73" s="1"/>
      <c r="E73" s="1"/>
      <c r="F73" s="1"/>
      <c r="G73" s="1"/>
      <c r="H73" s="1"/>
      <c r="I73"/>
      <c r="K73" s="1"/>
      <c r="L73" s="1"/>
      <c r="M73" s="1"/>
      <c r="N73" s="1"/>
      <c r="O73" s="1"/>
    </row>
    <row r="74" spans="1:15" s="45" customFormat="1" x14ac:dyDescent="0.25">
      <c r="A74" s="54"/>
      <c r="B74" s="105"/>
      <c r="C74" s="105"/>
      <c r="D74" s="1"/>
      <c r="E74" s="1"/>
      <c r="F74" s="1"/>
      <c r="G74" s="1"/>
      <c r="H74" s="1"/>
      <c r="I74"/>
      <c r="K74" s="1"/>
      <c r="L74" s="1"/>
      <c r="M74" s="1"/>
      <c r="N74" s="1"/>
      <c r="O74" s="1"/>
    </row>
    <row r="75" spans="1:15" s="45" customFormat="1" x14ac:dyDescent="0.25">
      <c r="A75" s="54"/>
      <c r="B75" s="105"/>
      <c r="C75" s="105"/>
      <c r="D75" s="1"/>
      <c r="E75" s="1"/>
      <c r="F75" s="1"/>
      <c r="G75" s="1"/>
      <c r="H75" s="1"/>
      <c r="I75"/>
      <c r="K75" s="1"/>
      <c r="L75" s="1"/>
      <c r="M75" s="1"/>
      <c r="N75" s="1"/>
      <c r="O75" s="1"/>
    </row>
    <row r="76" spans="1:15" s="45" customFormat="1" x14ac:dyDescent="0.25">
      <c r="A76" s="54"/>
      <c r="B76" s="105"/>
      <c r="C76" s="105"/>
      <c r="D76" s="1"/>
      <c r="E76" s="1"/>
      <c r="F76" s="1"/>
      <c r="G76" s="1"/>
      <c r="H76" s="1"/>
      <c r="I76"/>
      <c r="K76" s="1"/>
      <c r="L76" s="1"/>
      <c r="M76" s="1"/>
      <c r="N76" s="1"/>
      <c r="O76" s="1"/>
    </row>
    <row r="77" spans="1:15" s="45" customFormat="1" x14ac:dyDescent="0.25">
      <c r="A77" s="54"/>
      <c r="B77" s="105"/>
      <c r="C77" s="105"/>
      <c r="D77" s="1"/>
      <c r="E77" s="1"/>
      <c r="F77" s="1"/>
      <c r="G77" s="1"/>
      <c r="H77" s="1"/>
      <c r="I77"/>
      <c r="K77" s="1"/>
      <c r="L77" s="1"/>
      <c r="M77" s="1"/>
      <c r="N77" s="1"/>
      <c r="O77" s="1"/>
    </row>
    <row r="78" spans="1:15" s="45" customFormat="1" x14ac:dyDescent="0.25">
      <c r="A78" s="54"/>
      <c r="B78" s="105"/>
      <c r="C78" s="105"/>
      <c r="D78" s="1"/>
      <c r="E78" s="1"/>
      <c r="F78" s="1"/>
      <c r="G78" s="1"/>
      <c r="H78" s="1"/>
      <c r="I78"/>
      <c r="K78" s="1"/>
      <c r="L78" s="1"/>
      <c r="M78" s="1"/>
      <c r="N78" s="1"/>
      <c r="O78" s="1"/>
    </row>
    <row r="79" spans="1:15" s="45" customFormat="1" x14ac:dyDescent="0.25">
      <c r="A79" s="54"/>
      <c r="B79" s="105"/>
      <c r="C79" s="105"/>
      <c r="D79" s="1"/>
      <c r="E79" s="1"/>
      <c r="F79" s="1"/>
      <c r="G79" s="1"/>
      <c r="H79" s="1"/>
      <c r="I79"/>
      <c r="K79" s="1"/>
      <c r="L79" s="1"/>
      <c r="M79" s="1"/>
      <c r="N79" s="1"/>
      <c r="O79" s="1"/>
    </row>
    <row r="80" spans="1:15" s="45" customFormat="1" x14ac:dyDescent="0.25">
      <c r="A80" s="54"/>
      <c r="B80" s="105"/>
      <c r="C80" s="105"/>
      <c r="D80" s="1"/>
      <c r="E80" s="1"/>
      <c r="F80" s="1"/>
      <c r="G80" s="1"/>
      <c r="H80" s="1"/>
      <c r="I80"/>
      <c r="K80" s="1"/>
      <c r="L80" s="1"/>
      <c r="M80" s="1"/>
      <c r="N80" s="1"/>
      <c r="O80" s="1"/>
    </row>
    <row r="81" spans="1:15" s="45" customFormat="1" x14ac:dyDescent="0.25">
      <c r="A81" s="54"/>
      <c r="B81" s="105"/>
      <c r="C81" s="105"/>
      <c r="D81" s="1"/>
      <c r="E81" s="1"/>
      <c r="F81" s="1"/>
      <c r="G81" s="1"/>
      <c r="H81" s="1"/>
      <c r="I81"/>
      <c r="K81" s="1"/>
      <c r="L81" s="1"/>
      <c r="M81" s="1"/>
      <c r="N81" s="1"/>
      <c r="O81" s="1"/>
    </row>
    <row r="82" spans="1:15" s="45" customFormat="1" x14ac:dyDescent="0.25">
      <c r="A82" s="54"/>
      <c r="B82" s="105"/>
      <c r="C82" s="105"/>
      <c r="D82" s="1"/>
      <c r="E82" s="1"/>
      <c r="F82" s="1"/>
      <c r="G82" s="1"/>
      <c r="H82" s="1"/>
      <c r="I82"/>
      <c r="K82" s="1"/>
      <c r="L82" s="1"/>
      <c r="M82" s="1"/>
      <c r="N82" s="1"/>
      <c r="O82" s="1"/>
    </row>
    <row r="83" spans="1:15" s="45" customFormat="1" x14ac:dyDescent="0.25">
      <c r="A83" s="54"/>
      <c r="B83" s="105"/>
      <c r="C83" s="105"/>
      <c r="D83" s="1"/>
      <c r="E83" s="1"/>
      <c r="F83" s="1"/>
      <c r="G83" s="1"/>
      <c r="H83" s="1"/>
      <c r="I83"/>
      <c r="K83" s="1"/>
      <c r="L83" s="1"/>
      <c r="M83" s="1"/>
      <c r="N83" s="1"/>
      <c r="O83" s="1"/>
    </row>
    <row r="84" spans="1:15" s="45" customFormat="1" x14ac:dyDescent="0.25">
      <c r="A84" s="54"/>
      <c r="B84" s="105"/>
      <c r="C84" s="105"/>
      <c r="D84" s="1"/>
      <c r="E84" s="1"/>
      <c r="F84" s="1"/>
      <c r="G84" s="1"/>
      <c r="H84" s="1"/>
      <c r="I84"/>
      <c r="K84" s="1"/>
      <c r="L84" s="1"/>
      <c r="M84" s="1"/>
      <c r="N84" s="1"/>
      <c r="O84" s="1"/>
    </row>
    <row r="85" spans="1:15" s="45" customFormat="1" x14ac:dyDescent="0.25">
      <c r="A85" s="54"/>
      <c r="B85" s="105"/>
      <c r="C85" s="105"/>
      <c r="D85" s="1"/>
      <c r="E85" s="1"/>
      <c r="F85" s="1"/>
      <c r="G85" s="1"/>
      <c r="H85" s="1"/>
      <c r="I85"/>
      <c r="K85" s="1"/>
      <c r="L85" s="1"/>
      <c r="M85" s="1"/>
      <c r="N85" s="1"/>
      <c r="O85" s="1"/>
    </row>
    <row r="86" spans="1:15" s="45" customFormat="1" x14ac:dyDescent="0.25">
      <c r="A86" s="54"/>
      <c r="B86" s="105"/>
      <c r="C86" s="105"/>
      <c r="D86" s="1"/>
      <c r="E86" s="1"/>
      <c r="F86" s="1"/>
      <c r="G86" s="1"/>
      <c r="H86" s="1"/>
      <c r="I86"/>
      <c r="K86" s="1"/>
      <c r="L86" s="1"/>
      <c r="M86" s="1"/>
      <c r="N86" s="1"/>
      <c r="O86" s="1"/>
    </row>
    <row r="87" spans="1:15" s="45" customFormat="1" x14ac:dyDescent="0.25">
      <c r="A87" s="54"/>
      <c r="B87" s="105"/>
      <c r="C87" s="105"/>
      <c r="D87" s="1"/>
      <c r="E87" s="1"/>
      <c r="F87" s="1"/>
      <c r="G87" s="1"/>
      <c r="H87" s="1"/>
      <c r="I87"/>
      <c r="K87" s="1"/>
      <c r="L87" s="1"/>
      <c r="M87" s="1"/>
      <c r="N87" s="1"/>
      <c r="O87" s="1"/>
    </row>
    <row r="88" spans="1:15" s="45" customFormat="1" x14ac:dyDescent="0.25">
      <c r="A88" s="54"/>
      <c r="B88" s="105"/>
      <c r="C88" s="105"/>
      <c r="D88" s="1"/>
      <c r="E88" s="1"/>
      <c r="F88" s="1"/>
      <c r="G88" s="1"/>
      <c r="H88" s="1"/>
      <c r="I88"/>
      <c r="K88" s="1"/>
      <c r="L88" s="1"/>
      <c r="M88" s="1"/>
      <c r="N88" s="1"/>
      <c r="O88" s="1"/>
    </row>
    <row r="89" spans="1:15" s="45" customFormat="1" x14ac:dyDescent="0.25">
      <c r="A89" s="54"/>
      <c r="B89" s="105"/>
      <c r="C89" s="105"/>
      <c r="D89" s="1"/>
      <c r="E89" s="1"/>
      <c r="F89" s="1"/>
      <c r="G89" s="1"/>
      <c r="H89" s="1"/>
      <c r="I89"/>
      <c r="K89" s="1"/>
      <c r="L89" s="1"/>
      <c r="M89" s="1"/>
      <c r="N89" s="1"/>
      <c r="O89" s="1"/>
    </row>
    <row r="90" spans="1:15" s="45" customFormat="1" x14ac:dyDescent="0.25">
      <c r="A90" s="54"/>
      <c r="B90" s="105"/>
      <c r="C90" s="105"/>
      <c r="D90" s="1"/>
      <c r="E90" s="1"/>
      <c r="F90" s="1"/>
      <c r="G90" s="1"/>
      <c r="H90" s="1"/>
      <c r="I90"/>
      <c r="K90" s="1"/>
      <c r="L90" s="1"/>
      <c r="M90" s="1"/>
      <c r="N90" s="1"/>
      <c r="O90" s="1"/>
    </row>
    <row r="91" spans="1:15" s="45" customFormat="1" x14ac:dyDescent="0.25">
      <c r="A91" s="54"/>
      <c r="B91" s="105"/>
      <c r="C91" s="105"/>
      <c r="D91" s="1"/>
      <c r="E91" s="1"/>
      <c r="F91" s="1"/>
      <c r="G91" s="1"/>
      <c r="H91" s="1"/>
      <c r="I91"/>
      <c r="K91" s="1"/>
      <c r="L91" s="1"/>
      <c r="M91" s="1"/>
      <c r="N91" s="1"/>
      <c r="O91" s="1"/>
    </row>
    <row r="92" spans="1:15" s="45" customFormat="1" x14ac:dyDescent="0.25">
      <c r="A92" s="54"/>
      <c r="B92" s="105"/>
      <c r="C92" s="105"/>
      <c r="D92" s="1"/>
      <c r="E92" s="1"/>
      <c r="F92" s="1"/>
      <c r="G92" s="1"/>
      <c r="H92" s="1"/>
      <c r="I92"/>
      <c r="K92" s="1"/>
      <c r="L92" s="1"/>
      <c r="M92" s="1"/>
      <c r="N92" s="1"/>
      <c r="O92" s="1"/>
    </row>
    <row r="93" spans="1:15" s="45" customFormat="1" x14ac:dyDescent="0.25">
      <c r="A93" s="54"/>
      <c r="B93" s="105"/>
      <c r="C93" s="105"/>
      <c r="D93" s="1"/>
      <c r="E93" s="1"/>
      <c r="F93" s="1"/>
      <c r="G93" s="1"/>
      <c r="H93" s="1"/>
      <c r="I93"/>
      <c r="K93" s="1"/>
      <c r="L93" s="1"/>
      <c r="M93" s="1"/>
      <c r="N93" s="1"/>
      <c r="O93" s="1"/>
    </row>
    <row r="94" spans="1:15" s="45" customFormat="1" x14ac:dyDescent="0.25">
      <c r="A94" s="54"/>
      <c r="B94" s="105"/>
      <c r="C94" s="105"/>
      <c r="D94" s="1"/>
      <c r="E94" s="1"/>
      <c r="F94" s="1"/>
      <c r="G94" s="1"/>
      <c r="H94" s="1"/>
      <c r="I94"/>
      <c r="K94" s="1"/>
      <c r="L94" s="1"/>
      <c r="M94" s="1"/>
      <c r="N94" s="1"/>
      <c r="O94" s="1"/>
    </row>
    <row r="95" spans="1:15" s="45" customFormat="1" x14ac:dyDescent="0.25">
      <c r="A95" s="54"/>
      <c r="B95" s="105"/>
      <c r="C95" s="105"/>
      <c r="D95" s="1"/>
      <c r="E95" s="1"/>
      <c r="F95" s="1"/>
      <c r="G95" s="1"/>
      <c r="H95" s="1"/>
      <c r="I95"/>
      <c r="K95" s="1"/>
      <c r="L95" s="1"/>
      <c r="M95" s="1"/>
      <c r="N95" s="1"/>
      <c r="O95" s="1"/>
    </row>
    <row r="96" spans="1:15" s="45" customFormat="1" x14ac:dyDescent="0.25">
      <c r="A96" s="54"/>
      <c r="B96" s="105"/>
      <c r="C96" s="105"/>
      <c r="D96" s="1"/>
      <c r="E96" s="1"/>
      <c r="F96" s="1"/>
      <c r="G96" s="1"/>
      <c r="H96" s="1"/>
      <c r="I96"/>
      <c r="K96" s="1"/>
      <c r="L96" s="1"/>
      <c r="M96" s="1"/>
      <c r="N96" s="1"/>
      <c r="O96" s="1"/>
    </row>
    <row r="97" spans="1:15" s="45" customFormat="1" x14ac:dyDescent="0.25">
      <c r="A97" s="1"/>
      <c r="B97" s="105"/>
      <c r="C97" s="105"/>
      <c r="D97" s="1"/>
      <c r="E97" s="1"/>
      <c r="F97" s="1"/>
      <c r="G97" s="1"/>
      <c r="H97" s="1"/>
      <c r="I97"/>
      <c r="K97" s="1"/>
      <c r="L97" s="1"/>
      <c r="M97" s="1"/>
      <c r="N97" s="1"/>
      <c r="O97" s="1"/>
    </row>
    <row r="98" spans="1:15" s="45" customFormat="1" x14ac:dyDescent="0.25">
      <c r="A98" s="1"/>
      <c r="B98" s="105"/>
      <c r="C98" s="105"/>
      <c r="D98" s="1"/>
      <c r="E98" s="1"/>
      <c r="F98" s="1"/>
      <c r="G98" s="1"/>
      <c r="H98" s="1"/>
      <c r="I98"/>
      <c r="K98" s="1"/>
      <c r="L98" s="1"/>
      <c r="M98" s="1"/>
      <c r="N98" s="1"/>
      <c r="O98" s="1"/>
    </row>
    <row r="99" spans="1:15" s="45" customFormat="1" x14ac:dyDescent="0.25">
      <c r="A99" s="1"/>
      <c r="B99" s="105"/>
      <c r="C99" s="105"/>
      <c r="D99" s="1"/>
      <c r="E99" s="1"/>
      <c r="F99" s="1"/>
      <c r="G99" s="1"/>
      <c r="H99" s="1"/>
      <c r="I99"/>
      <c r="K99" s="1"/>
      <c r="L99" s="1"/>
      <c r="M99" s="1"/>
      <c r="N99" s="1"/>
      <c r="O99" s="1"/>
    </row>
    <row r="100" spans="1:15" s="45" customFormat="1" x14ac:dyDescent="0.25">
      <c r="A100" s="1"/>
      <c r="B100" s="105"/>
      <c r="C100" s="105"/>
      <c r="D100" s="1"/>
      <c r="E100" s="1"/>
      <c r="F100" s="1"/>
      <c r="G100" s="1"/>
      <c r="H100" s="1"/>
      <c r="I100"/>
      <c r="K100" s="1"/>
      <c r="L100" s="1"/>
      <c r="M100" s="1"/>
      <c r="N100" s="1"/>
      <c r="O100" s="1"/>
    </row>
    <row r="101" spans="1:15" s="45" customFormat="1" x14ac:dyDescent="0.25">
      <c r="A101" s="1"/>
      <c r="B101" s="105"/>
      <c r="C101" s="105"/>
      <c r="D101" s="1"/>
      <c r="E101" s="1"/>
      <c r="F101" s="1"/>
      <c r="G101" s="1"/>
      <c r="H101" s="1"/>
      <c r="I101"/>
      <c r="K101" s="1"/>
      <c r="L101" s="1"/>
      <c r="M101" s="1"/>
      <c r="N101" s="1"/>
      <c r="O101" s="1"/>
    </row>
    <row r="102" spans="1:15" s="45" customFormat="1" x14ac:dyDescent="0.25">
      <c r="A102" s="1"/>
      <c r="B102" s="105"/>
      <c r="C102" s="105"/>
      <c r="D102" s="1"/>
      <c r="E102" s="1"/>
      <c r="F102" s="1"/>
      <c r="G102" s="1"/>
      <c r="H102" s="1"/>
      <c r="I102"/>
      <c r="K102" s="1"/>
      <c r="L102" s="1"/>
      <c r="M102" s="1"/>
      <c r="N102" s="1"/>
      <c r="O102" s="1"/>
    </row>
    <row r="103" spans="1:15" s="45" customFormat="1" x14ac:dyDescent="0.25">
      <c r="A103" s="1"/>
      <c r="B103" s="105"/>
      <c r="C103" s="105"/>
      <c r="D103" s="1"/>
      <c r="E103" s="1"/>
      <c r="F103" s="1"/>
      <c r="G103" s="1"/>
      <c r="H103" s="1"/>
      <c r="I103"/>
      <c r="K103" s="1"/>
      <c r="L103" s="1"/>
      <c r="M103" s="1"/>
      <c r="N103" s="1"/>
      <c r="O103" s="1"/>
    </row>
    <row r="104" spans="1:15" s="45" customFormat="1" x14ac:dyDescent="0.25">
      <c r="A104" s="1"/>
      <c r="B104" s="105"/>
      <c r="C104" s="105"/>
      <c r="D104" s="1"/>
      <c r="E104" s="1"/>
      <c r="F104" s="1"/>
      <c r="G104" s="1"/>
      <c r="H104" s="1"/>
      <c r="I104"/>
      <c r="K104" s="1"/>
      <c r="L104" s="1"/>
      <c r="M104" s="1"/>
      <c r="N104" s="1"/>
      <c r="O104" s="1"/>
    </row>
    <row r="105" spans="1:15" s="45" customFormat="1" x14ac:dyDescent="0.25">
      <c r="A105" s="1"/>
      <c r="B105" s="105"/>
      <c r="C105" s="105"/>
      <c r="D105" s="1"/>
      <c r="E105" s="1"/>
      <c r="F105" s="1"/>
      <c r="G105" s="1"/>
      <c r="H105" s="1"/>
      <c r="I105"/>
      <c r="K105" s="1"/>
      <c r="L105" s="1"/>
      <c r="M105" s="1"/>
      <c r="N105" s="1"/>
      <c r="O105" s="1"/>
    </row>
    <row r="106" spans="1:15" s="45" customFormat="1" x14ac:dyDescent="0.25">
      <c r="A106" s="1"/>
      <c r="B106" s="105"/>
      <c r="C106" s="105"/>
      <c r="D106" s="1"/>
      <c r="E106" s="1"/>
      <c r="F106" s="1"/>
      <c r="G106" s="1"/>
      <c r="H106" s="1"/>
      <c r="I106"/>
      <c r="K106" s="1"/>
      <c r="L106" s="1"/>
      <c r="M106" s="1"/>
      <c r="N106" s="1"/>
      <c r="O106" s="1"/>
    </row>
    <row r="107" spans="1:15" s="45" customFormat="1" x14ac:dyDescent="0.25">
      <c r="A107" s="1"/>
      <c r="B107" s="105"/>
      <c r="C107" s="105"/>
      <c r="D107" s="1"/>
      <c r="E107" s="1"/>
      <c r="F107" s="1"/>
      <c r="G107" s="1"/>
      <c r="H107" s="1"/>
      <c r="I107"/>
      <c r="K107" s="1"/>
      <c r="L107" s="1"/>
      <c r="M107" s="1"/>
      <c r="N107" s="1"/>
      <c r="O107" s="1"/>
    </row>
    <row r="108" spans="1:15" s="45" customFormat="1" x14ac:dyDescent="0.25">
      <c r="A108" s="1"/>
      <c r="B108" s="105"/>
      <c r="C108" s="105"/>
      <c r="D108" s="1"/>
      <c r="E108" s="1"/>
      <c r="F108" s="1"/>
      <c r="G108" s="1"/>
      <c r="H108" s="1"/>
      <c r="I108"/>
      <c r="K108" s="1"/>
      <c r="L108" s="1"/>
      <c r="M108" s="1"/>
      <c r="N108" s="1"/>
      <c r="O108" s="1"/>
    </row>
    <row r="109" spans="1:15" s="45" customFormat="1" x14ac:dyDescent="0.25">
      <c r="A109" s="1"/>
      <c r="B109" s="105"/>
      <c r="C109" s="105"/>
      <c r="D109" s="1"/>
      <c r="E109" s="1"/>
      <c r="F109" s="1"/>
      <c r="G109" s="1"/>
      <c r="H109" s="1"/>
      <c r="I109"/>
      <c r="K109" s="1"/>
      <c r="L109" s="1"/>
      <c r="M109" s="1"/>
      <c r="N109" s="1"/>
      <c r="O109" s="1"/>
    </row>
    <row r="110" spans="1:15" s="45" customFormat="1" x14ac:dyDescent="0.25">
      <c r="A110" s="1"/>
      <c r="B110" s="105"/>
      <c r="C110" s="105"/>
      <c r="D110" s="1"/>
      <c r="E110" s="1"/>
      <c r="F110" s="1"/>
      <c r="G110" s="1"/>
      <c r="H110" s="1"/>
      <c r="I110"/>
      <c r="K110" s="1"/>
      <c r="L110" s="1"/>
      <c r="M110" s="1"/>
      <c r="N110" s="1"/>
      <c r="O110" s="1"/>
    </row>
    <row r="111" spans="1:15" s="45" customFormat="1" x14ac:dyDescent="0.25">
      <c r="A111" s="1"/>
      <c r="B111" s="105"/>
      <c r="C111" s="105"/>
      <c r="D111" s="1"/>
      <c r="E111" s="1"/>
      <c r="F111" s="1"/>
      <c r="G111" s="1"/>
      <c r="H111" s="1"/>
      <c r="I111"/>
      <c r="K111" s="1"/>
      <c r="L111" s="1"/>
      <c r="M111" s="1"/>
      <c r="N111" s="1"/>
      <c r="O111" s="1"/>
    </row>
    <row r="112" spans="1:15" s="45" customFormat="1" x14ac:dyDescent="0.25">
      <c r="A112" s="1"/>
      <c r="B112" s="105"/>
      <c r="C112" s="105"/>
      <c r="D112" s="1"/>
      <c r="E112" s="1"/>
      <c r="F112" s="1"/>
      <c r="G112" s="1"/>
      <c r="H112" s="1"/>
      <c r="I112"/>
      <c r="K112" s="1"/>
      <c r="L112" s="1"/>
      <c r="M112" s="1"/>
      <c r="N112" s="1"/>
      <c r="O112" s="1"/>
    </row>
    <row r="113" spans="1:15" s="45" customFormat="1" x14ac:dyDescent="0.25">
      <c r="A113" s="1"/>
      <c r="B113" s="105"/>
      <c r="C113" s="105"/>
      <c r="D113" s="1"/>
      <c r="E113" s="1"/>
      <c r="F113" s="1"/>
      <c r="G113" s="1"/>
      <c r="H113" s="1"/>
      <c r="I113"/>
      <c r="K113" s="1"/>
      <c r="L113" s="1"/>
      <c r="M113" s="1"/>
      <c r="N113" s="1"/>
      <c r="O113" s="1"/>
    </row>
    <row r="114" spans="1:15" s="45" customFormat="1" x14ac:dyDescent="0.25">
      <c r="A114" s="1"/>
      <c r="B114" s="105"/>
      <c r="C114" s="105"/>
      <c r="D114" s="1"/>
      <c r="E114" s="1"/>
      <c r="F114" s="1"/>
      <c r="G114" s="1"/>
      <c r="H114" s="1"/>
      <c r="I114"/>
      <c r="K114" s="1"/>
      <c r="L114" s="1"/>
      <c r="M114" s="1"/>
      <c r="N114" s="1"/>
      <c r="O114" s="1"/>
    </row>
    <row r="115" spans="1:15" s="45" customFormat="1" x14ac:dyDescent="0.25">
      <c r="A115" s="1"/>
      <c r="B115" s="105"/>
      <c r="C115" s="105"/>
      <c r="D115" s="1"/>
      <c r="E115" s="1"/>
      <c r="F115" s="1"/>
      <c r="G115" s="1"/>
      <c r="H115" s="1"/>
      <c r="I115"/>
      <c r="K115" s="1"/>
      <c r="L115" s="1"/>
      <c r="M115" s="1"/>
      <c r="N115" s="1"/>
      <c r="O115" s="1"/>
    </row>
    <row r="116" spans="1:15" s="45" customFormat="1" x14ac:dyDescent="0.25">
      <c r="A116" s="1"/>
      <c r="B116" s="105"/>
      <c r="C116" s="105"/>
      <c r="D116" s="1"/>
      <c r="E116" s="1"/>
      <c r="F116" s="1"/>
      <c r="G116" s="1"/>
      <c r="H116" s="1"/>
      <c r="I116"/>
      <c r="K116" s="1"/>
      <c r="L116" s="1"/>
      <c r="M116" s="1"/>
      <c r="N116" s="1"/>
      <c r="O116" s="1"/>
    </row>
    <row r="117" spans="1:15" s="45" customFormat="1" x14ac:dyDescent="0.25">
      <c r="A117" s="1"/>
      <c r="B117" s="105"/>
      <c r="C117" s="105"/>
      <c r="D117" s="1"/>
      <c r="E117" s="1"/>
      <c r="F117" s="1"/>
      <c r="G117" s="1"/>
      <c r="H117" s="1"/>
      <c r="I117"/>
      <c r="K117" s="1"/>
      <c r="L117" s="1"/>
      <c r="M117" s="1"/>
      <c r="N117" s="1"/>
      <c r="O117" s="1"/>
    </row>
    <row r="118" spans="1:15" s="45" customFormat="1" x14ac:dyDescent="0.25">
      <c r="A118" s="1"/>
      <c r="B118" s="105"/>
      <c r="C118" s="105"/>
      <c r="D118" s="1"/>
      <c r="E118" s="1"/>
      <c r="F118" s="1"/>
      <c r="G118" s="1"/>
      <c r="H118" s="1"/>
      <c r="I118"/>
      <c r="K118" s="1"/>
      <c r="L118" s="1"/>
      <c r="M118" s="1"/>
      <c r="N118" s="1"/>
      <c r="O118" s="1"/>
    </row>
    <row r="119" spans="1:15" s="45" customFormat="1" x14ac:dyDescent="0.25">
      <c r="A119" s="1"/>
      <c r="B119" s="105"/>
      <c r="C119" s="105"/>
      <c r="D119" s="1"/>
      <c r="E119" s="1"/>
      <c r="F119" s="1"/>
      <c r="G119" s="1"/>
      <c r="H119" s="1"/>
      <c r="I119"/>
      <c r="K119" s="1"/>
      <c r="L119" s="1"/>
      <c r="M119" s="1"/>
      <c r="N119" s="1"/>
      <c r="O119" s="1"/>
    </row>
    <row r="120" spans="1:15" s="45" customFormat="1" x14ac:dyDescent="0.25">
      <c r="A120" s="1"/>
      <c r="B120" s="105"/>
      <c r="C120" s="105"/>
      <c r="D120" s="1"/>
      <c r="E120" s="1"/>
      <c r="F120" s="1"/>
      <c r="G120" s="1"/>
      <c r="H120" s="1"/>
      <c r="I120"/>
      <c r="K120" s="1"/>
      <c r="L120" s="1"/>
      <c r="M120" s="1"/>
      <c r="N120" s="1"/>
      <c r="O120" s="1"/>
    </row>
    <row r="121" spans="1:15" s="45" customFormat="1" x14ac:dyDescent="0.25">
      <c r="A121" s="1"/>
      <c r="B121" s="105"/>
      <c r="C121" s="105"/>
      <c r="D121" s="1"/>
      <c r="E121" s="1"/>
      <c r="F121" s="1"/>
      <c r="G121" s="1"/>
      <c r="H121" s="1"/>
      <c r="I121"/>
      <c r="K121" s="1"/>
      <c r="L121" s="1"/>
      <c r="M121" s="1"/>
      <c r="N121" s="1"/>
      <c r="O121" s="1"/>
    </row>
    <row r="122" spans="1:15" s="45" customFormat="1" x14ac:dyDescent="0.25">
      <c r="A122" s="1"/>
      <c r="B122" s="105"/>
      <c r="C122" s="105"/>
      <c r="D122" s="1"/>
      <c r="E122" s="1"/>
      <c r="F122" s="1"/>
      <c r="G122" s="1"/>
      <c r="H122" s="1"/>
      <c r="I122"/>
      <c r="K122" s="1"/>
      <c r="L122" s="1"/>
      <c r="M122" s="1"/>
      <c r="N122" s="1"/>
      <c r="O122" s="1"/>
    </row>
    <row r="123" spans="1:15" s="45" customFormat="1" x14ac:dyDescent="0.25">
      <c r="A123" s="1"/>
      <c r="B123" s="105"/>
      <c r="C123" s="105"/>
      <c r="D123" s="1"/>
      <c r="E123" s="1"/>
      <c r="F123" s="1"/>
      <c r="G123" s="1"/>
      <c r="H123" s="1"/>
      <c r="I123"/>
      <c r="K123" s="1"/>
      <c r="L123" s="1"/>
      <c r="M123" s="1"/>
      <c r="N123" s="1"/>
      <c r="O123" s="1"/>
    </row>
    <row r="124" spans="1:15" s="45" customFormat="1" x14ac:dyDescent="0.25">
      <c r="A124" s="1"/>
      <c r="B124" s="105"/>
      <c r="C124" s="105"/>
      <c r="D124" s="1"/>
      <c r="E124" s="1"/>
      <c r="F124" s="1"/>
      <c r="G124" s="1"/>
      <c r="H124" s="1"/>
      <c r="I124"/>
      <c r="K124" s="1"/>
      <c r="L124" s="1"/>
      <c r="M124" s="1"/>
      <c r="N124" s="1"/>
      <c r="O124" s="1"/>
    </row>
    <row r="125" spans="1:15" s="45" customFormat="1" x14ac:dyDescent="0.25">
      <c r="A125" s="1"/>
      <c r="B125" s="105"/>
      <c r="C125" s="105"/>
      <c r="D125" s="1"/>
      <c r="E125" s="1"/>
      <c r="F125" s="1"/>
      <c r="G125" s="1"/>
      <c r="H125" s="1"/>
      <c r="I125"/>
      <c r="K125" s="1"/>
      <c r="L125" s="1"/>
      <c r="M125" s="1"/>
      <c r="N125" s="1"/>
      <c r="O125" s="1"/>
    </row>
    <row r="126" spans="1:15" s="45" customFormat="1" x14ac:dyDescent="0.25">
      <c r="A126" s="1"/>
      <c r="B126" s="105"/>
      <c r="C126" s="105"/>
      <c r="D126" s="1"/>
      <c r="E126" s="1"/>
      <c r="F126" s="1"/>
      <c r="G126" s="1"/>
      <c r="H126" s="1"/>
      <c r="I126"/>
      <c r="K126" s="1"/>
      <c r="L126" s="1"/>
      <c r="M126" s="1"/>
      <c r="N126" s="1"/>
      <c r="O126" s="1"/>
    </row>
    <row r="127" spans="1:15" s="45" customFormat="1" x14ac:dyDescent="0.25">
      <c r="A127" s="1"/>
      <c r="B127" s="105"/>
      <c r="C127" s="105"/>
      <c r="D127" s="1"/>
      <c r="E127" s="1"/>
      <c r="F127" s="1"/>
      <c r="G127" s="1"/>
      <c r="H127" s="1"/>
      <c r="I127"/>
      <c r="K127" s="1"/>
      <c r="L127" s="1"/>
      <c r="M127" s="1"/>
      <c r="N127" s="1"/>
      <c r="O127" s="1"/>
    </row>
    <row r="128" spans="1:15" s="45" customFormat="1" x14ac:dyDescent="0.25">
      <c r="A128" s="1"/>
      <c r="B128" s="105"/>
      <c r="C128" s="105"/>
      <c r="D128" s="1"/>
      <c r="E128" s="1"/>
      <c r="F128" s="1"/>
      <c r="G128" s="1"/>
      <c r="H128" s="1"/>
      <c r="I128"/>
      <c r="K128" s="1"/>
      <c r="L128" s="1"/>
      <c r="M128" s="1"/>
      <c r="N128" s="1"/>
      <c r="O128" s="1"/>
    </row>
    <row r="129" spans="1:15" s="45" customFormat="1" x14ac:dyDescent="0.25">
      <c r="A129" s="1"/>
      <c r="B129" s="105"/>
      <c r="C129" s="105"/>
      <c r="D129" s="1"/>
      <c r="E129" s="1"/>
      <c r="F129" s="1"/>
      <c r="G129" s="1"/>
      <c r="H129" s="1"/>
      <c r="I129"/>
      <c r="K129" s="1"/>
      <c r="L129" s="1"/>
      <c r="M129" s="1"/>
      <c r="N129" s="1"/>
      <c r="O129" s="1"/>
    </row>
    <row r="130" spans="1:15" s="45" customFormat="1" x14ac:dyDescent="0.25">
      <c r="A130" s="1"/>
      <c r="B130" s="105"/>
      <c r="C130" s="105"/>
      <c r="D130" s="1"/>
      <c r="E130" s="1"/>
      <c r="F130" s="1"/>
      <c r="G130" s="1"/>
      <c r="H130" s="1"/>
      <c r="I130"/>
      <c r="K130" s="1"/>
      <c r="L130" s="1"/>
      <c r="M130" s="1"/>
      <c r="N130" s="1"/>
      <c r="O130" s="1"/>
    </row>
    <row r="131" spans="1:15" s="45" customFormat="1" x14ac:dyDescent="0.25">
      <c r="A131" s="1"/>
      <c r="B131" s="105"/>
      <c r="C131" s="105"/>
      <c r="D131" s="1"/>
      <c r="E131" s="1"/>
      <c r="F131" s="1"/>
      <c r="G131" s="1"/>
      <c r="H131" s="1"/>
      <c r="I131"/>
      <c r="K131" s="1"/>
      <c r="L131" s="1"/>
      <c r="M131" s="1"/>
      <c r="N131" s="1"/>
      <c r="O131" s="1"/>
    </row>
    <row r="132" spans="1:15" s="45" customFormat="1" x14ac:dyDescent="0.25">
      <c r="A132" s="1"/>
      <c r="B132" s="105"/>
      <c r="C132" s="105"/>
      <c r="D132" s="1"/>
      <c r="E132" s="1"/>
      <c r="F132" s="1"/>
      <c r="G132" s="1"/>
      <c r="H132" s="1"/>
      <c r="I132"/>
      <c r="K132" s="1"/>
      <c r="L132" s="1"/>
      <c r="M132" s="1"/>
      <c r="N132" s="1"/>
      <c r="O132" s="1"/>
    </row>
    <row r="133" spans="1:15" s="45" customFormat="1" x14ac:dyDescent="0.25">
      <c r="A133" s="1"/>
      <c r="B133" s="105"/>
      <c r="C133" s="105"/>
      <c r="D133" s="1"/>
      <c r="E133" s="1"/>
      <c r="F133" s="1"/>
      <c r="G133" s="1"/>
      <c r="H133" s="1"/>
      <c r="I133"/>
      <c r="K133" s="1"/>
      <c r="L133" s="1"/>
      <c r="M133" s="1"/>
      <c r="N133" s="1"/>
      <c r="O133" s="1"/>
    </row>
    <row r="134" spans="1:15" s="45" customFormat="1" x14ac:dyDescent="0.25">
      <c r="A134" s="1"/>
      <c r="B134" s="105"/>
      <c r="C134" s="105"/>
      <c r="D134" s="1"/>
      <c r="E134" s="1"/>
      <c r="F134" s="1"/>
      <c r="G134" s="1"/>
      <c r="H134" s="1"/>
      <c r="I134"/>
      <c r="K134" s="1"/>
      <c r="L134" s="1"/>
      <c r="M134" s="1"/>
      <c r="N134" s="1"/>
      <c r="O134" s="1"/>
    </row>
    <row r="135" spans="1:15" s="45" customFormat="1" x14ac:dyDescent="0.25">
      <c r="A135" s="1"/>
      <c r="B135" s="105"/>
      <c r="C135" s="105"/>
      <c r="D135" s="1"/>
      <c r="E135" s="1"/>
      <c r="F135" s="1"/>
      <c r="G135" s="1"/>
      <c r="H135" s="1"/>
      <c r="I135"/>
      <c r="K135" s="1"/>
      <c r="L135" s="1"/>
      <c r="M135" s="1"/>
      <c r="N135" s="1"/>
      <c r="O135" s="1"/>
    </row>
    <row r="136" spans="1:15" s="45" customFormat="1" x14ac:dyDescent="0.25">
      <c r="A136" s="1"/>
      <c r="B136" s="105"/>
      <c r="C136" s="105"/>
      <c r="D136" s="1"/>
      <c r="E136" s="1"/>
      <c r="F136" s="1"/>
      <c r="G136" s="1"/>
      <c r="H136" s="1"/>
      <c r="I136"/>
      <c r="K136" s="1"/>
      <c r="L136" s="1"/>
      <c r="M136" s="1"/>
      <c r="N136" s="1"/>
      <c r="O136" s="1"/>
    </row>
    <row r="137" spans="1:15" s="45" customFormat="1" x14ac:dyDescent="0.25">
      <c r="A137" s="1"/>
      <c r="B137" s="105"/>
      <c r="C137" s="105"/>
      <c r="D137" s="1"/>
      <c r="E137" s="1"/>
      <c r="F137" s="1"/>
      <c r="G137" s="1"/>
      <c r="H137" s="1"/>
      <c r="I137"/>
      <c r="K137" s="1"/>
      <c r="L137" s="1"/>
      <c r="M137" s="1"/>
      <c r="N137" s="1"/>
      <c r="O137" s="1"/>
    </row>
    <row r="138" spans="1:15" s="45" customFormat="1" x14ac:dyDescent="0.25">
      <c r="A138" s="1"/>
      <c r="B138" s="105"/>
      <c r="C138" s="105"/>
      <c r="D138" s="1"/>
      <c r="E138" s="1"/>
      <c r="F138" s="1"/>
      <c r="G138" s="1"/>
      <c r="H138" s="1"/>
      <c r="I138"/>
      <c r="K138" s="1"/>
      <c r="L138" s="1"/>
      <c r="M138" s="1"/>
      <c r="N138" s="1"/>
      <c r="O138" s="1"/>
    </row>
    <row r="139" spans="1:15" s="45" customFormat="1" x14ac:dyDescent="0.25">
      <c r="A139" s="1"/>
      <c r="B139" s="105"/>
      <c r="C139" s="105"/>
      <c r="D139" s="1"/>
      <c r="E139" s="1"/>
      <c r="F139" s="1"/>
      <c r="G139" s="1"/>
      <c r="H139" s="1"/>
      <c r="I139"/>
      <c r="K139" s="1"/>
      <c r="L139" s="1"/>
      <c r="M139" s="1"/>
      <c r="N139" s="1"/>
      <c r="O139" s="1"/>
    </row>
    <row r="140" spans="1:15" s="45" customFormat="1" x14ac:dyDescent="0.25">
      <c r="A140" s="1"/>
      <c r="B140" s="105"/>
      <c r="C140" s="105"/>
      <c r="D140" s="1"/>
      <c r="E140" s="1"/>
      <c r="F140" s="1"/>
      <c r="G140" s="1"/>
      <c r="H140" s="1"/>
      <c r="I140"/>
      <c r="K140" s="1"/>
      <c r="L140" s="1"/>
      <c r="M140" s="1"/>
      <c r="N140" s="1"/>
      <c r="O140" s="1"/>
    </row>
    <row r="141" spans="1:15" s="45" customFormat="1" x14ac:dyDescent="0.25">
      <c r="A141" s="1"/>
      <c r="B141" s="105"/>
      <c r="C141" s="105"/>
      <c r="D141" s="1"/>
      <c r="E141" s="1"/>
      <c r="F141" s="1"/>
      <c r="G141" s="1"/>
      <c r="H141" s="1"/>
      <c r="I141"/>
      <c r="K141" s="1"/>
      <c r="L141" s="1"/>
      <c r="M141" s="1"/>
      <c r="N141" s="1"/>
      <c r="O141" s="1"/>
    </row>
    <row r="142" spans="1:15" s="45" customFormat="1" x14ac:dyDescent="0.25">
      <c r="A142" s="1"/>
      <c r="B142" s="105"/>
      <c r="C142" s="105"/>
      <c r="D142" s="1"/>
      <c r="E142" s="1"/>
      <c r="F142" s="1"/>
      <c r="G142" s="1"/>
      <c r="H142" s="1"/>
      <c r="I142"/>
      <c r="K142" s="1"/>
      <c r="L142" s="1"/>
      <c r="M142" s="1"/>
      <c r="N142" s="1"/>
      <c r="O142" s="1"/>
    </row>
    <row r="143" spans="1:15" s="45" customFormat="1" x14ac:dyDescent="0.25">
      <c r="A143" s="1"/>
      <c r="B143" s="105"/>
      <c r="C143" s="105"/>
      <c r="D143" s="1"/>
      <c r="E143" s="1"/>
      <c r="F143" s="1"/>
      <c r="G143" s="1"/>
      <c r="H143" s="1"/>
      <c r="I143"/>
      <c r="K143" s="1"/>
      <c r="L143" s="1"/>
      <c r="M143" s="1"/>
      <c r="N143" s="1"/>
      <c r="O143" s="1"/>
    </row>
  </sheetData>
  <mergeCells count="39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F21:F22"/>
    <mergeCell ref="G21:G22"/>
    <mergeCell ref="A61:E61"/>
    <mergeCell ref="F61:L61"/>
    <mergeCell ref="H21:H22"/>
    <mergeCell ref="I21:I22"/>
    <mergeCell ref="J21:J22"/>
    <mergeCell ref="K21:K22"/>
    <mergeCell ref="L21:L22"/>
    <mergeCell ref="A47:F47"/>
    <mergeCell ref="G47:L47"/>
    <mergeCell ref="A57:D57"/>
    <mergeCell ref="E57:H57"/>
    <mergeCell ref="I57:L57"/>
    <mergeCell ref="A58:E58"/>
    <mergeCell ref="F58:L58"/>
    <mergeCell ref="A62:E62"/>
    <mergeCell ref="F62:L62"/>
    <mergeCell ref="A63:D63"/>
    <mergeCell ref="E63:H63"/>
    <mergeCell ref="I63:L63"/>
  </mergeCells>
  <conditionalFormatting sqref="B1:B1048576">
    <cfRule type="duplicateValues" dxfId="34" priority="1"/>
  </conditionalFormatting>
  <conditionalFormatting sqref="B2">
    <cfRule type="duplicateValues" dxfId="33" priority="4"/>
  </conditionalFormatting>
  <conditionalFormatting sqref="B3">
    <cfRule type="duplicateValues" dxfId="32" priority="3"/>
  </conditionalFormatting>
  <conditionalFormatting sqref="B4">
    <cfRule type="duplicateValues" dxfId="31" priority="2"/>
  </conditionalFormatting>
  <conditionalFormatting sqref="B47:B1048576 B1 B6:B7 B9:B11 B13:B45">
    <cfRule type="duplicateValues" dxfId="30" priority="5"/>
  </conditionalFormatting>
  <conditionalFormatting sqref="B23:B45">
    <cfRule type="duplicateValues" dxfId="29" priority="1467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61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D9182-3492-4931-A309-20D9C238625B}">
  <sheetPr>
    <tabColor theme="3" tint="-0.249977111117893"/>
    <pageSetUpPr fitToPage="1"/>
  </sheetPr>
  <dimension ref="A1:O149"/>
  <sheetViews>
    <sheetView view="pageBreakPreview" topLeftCell="A11" zoomScaleNormal="100" zoomScaleSheetLayoutView="100" workbookViewId="0">
      <selection activeCell="L25" sqref="L25"/>
    </sheetView>
  </sheetViews>
  <sheetFormatPr defaultColWidth="9.109375" defaultRowHeight="13.8" x14ac:dyDescent="0.25"/>
  <cols>
    <col min="1" max="1" width="7" style="1" customWidth="1"/>
    <col min="2" max="2" width="7" style="105" customWidth="1"/>
    <col min="3" max="3" width="13.33203125" style="105" customWidth="1"/>
    <col min="4" max="4" width="22.33203125" style="1" customWidth="1"/>
    <col min="5" max="5" width="11.6640625" style="1" customWidth="1"/>
    <col min="6" max="6" width="7.6640625" style="1" customWidth="1"/>
    <col min="7" max="7" width="21" style="1" customWidth="1"/>
    <col min="8" max="8" width="11.77734375" style="1" customWidth="1"/>
    <col min="9" max="9" width="12.33203125" style="1" customWidth="1"/>
    <col min="10" max="10" width="11.6640625" style="45" customWidth="1"/>
    <col min="11" max="11" width="13.33203125" style="1" customWidth="1"/>
    <col min="12" max="12" width="18.6640625" style="1" customWidth="1"/>
    <col min="13" max="16384" width="9.109375" style="1"/>
  </cols>
  <sheetData>
    <row r="1" spans="1:15" ht="19.2" customHeight="1" x14ac:dyDescent="0.2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5" ht="19.2" customHeight="1" x14ac:dyDescent="0.25">
      <c r="A2" s="234" t="s">
        <v>44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5" ht="19.2" customHeight="1" x14ac:dyDescent="0.25">
      <c r="A3" s="234" t="s">
        <v>11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5" ht="19.2" customHeight="1" x14ac:dyDescent="0.25">
      <c r="A4" s="234" t="s">
        <v>45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5" ht="7.2" customHeight="1" x14ac:dyDescent="0.3">
      <c r="A5" s="235" t="s">
        <v>47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O5" s="24"/>
    </row>
    <row r="6" spans="1:15" s="2" customFormat="1" ht="28.8" x14ac:dyDescent="0.25">
      <c r="A6" s="236" t="s">
        <v>66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</row>
    <row r="7" spans="1:15" s="2" customFormat="1" ht="18" customHeight="1" x14ac:dyDescent="0.25">
      <c r="A7" s="237" t="s">
        <v>17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</row>
    <row r="8" spans="1:15" s="2" customFormat="1" ht="19.2" customHeight="1" thickBot="1" x14ac:dyDescent="0.3">
      <c r="A8" s="238" t="s">
        <v>68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</row>
    <row r="9" spans="1:15" ht="19.5" customHeight="1" thickTop="1" x14ac:dyDescent="0.25">
      <c r="A9" s="239" t="s">
        <v>22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1"/>
    </row>
    <row r="10" spans="1:15" ht="18" customHeight="1" x14ac:dyDescent="0.25">
      <c r="A10" s="242" t="s">
        <v>52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4"/>
    </row>
    <row r="11" spans="1:15" ht="19.5" customHeight="1" x14ac:dyDescent="0.25">
      <c r="A11" s="242" t="s">
        <v>140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4"/>
    </row>
    <row r="12" spans="1:15" ht="5.25" customHeight="1" x14ac:dyDescent="0.25">
      <c r="A12" s="231" t="s">
        <v>47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3"/>
    </row>
    <row r="13" spans="1:15" ht="15.6" x14ac:dyDescent="0.3">
      <c r="A13" s="38" t="s">
        <v>48</v>
      </c>
      <c r="B13" s="21"/>
      <c r="C13" s="21"/>
      <c r="D13" s="62"/>
      <c r="E13" s="5"/>
      <c r="F13" s="5"/>
      <c r="G13" s="31" t="s">
        <v>141</v>
      </c>
      <c r="H13" s="5"/>
      <c r="I13" s="5"/>
      <c r="J13" s="39"/>
      <c r="K13" s="28"/>
      <c r="L13" s="29" t="s">
        <v>55</v>
      </c>
    </row>
    <row r="14" spans="1:15" ht="15.6" x14ac:dyDescent="0.3">
      <c r="A14" s="16" t="s">
        <v>110</v>
      </c>
      <c r="B14" s="12"/>
      <c r="C14" s="12"/>
      <c r="D14" s="65"/>
      <c r="E14" s="6"/>
      <c r="F14" s="6"/>
      <c r="G14" s="108" t="s">
        <v>142</v>
      </c>
      <c r="H14" s="6"/>
      <c r="I14" s="6"/>
      <c r="J14" s="40"/>
      <c r="K14" s="30"/>
      <c r="L14" s="64" t="s">
        <v>70</v>
      </c>
    </row>
    <row r="15" spans="1:15" ht="14.4" x14ac:dyDescent="0.25">
      <c r="A15" s="245" t="s">
        <v>10</v>
      </c>
      <c r="B15" s="246"/>
      <c r="C15" s="246"/>
      <c r="D15" s="246"/>
      <c r="E15" s="246"/>
      <c r="F15" s="246"/>
      <c r="G15" s="247"/>
      <c r="H15" s="19" t="s">
        <v>1</v>
      </c>
      <c r="I15" s="18"/>
      <c r="J15" s="41"/>
      <c r="K15" s="18"/>
      <c r="L15" s="20"/>
    </row>
    <row r="16" spans="1:15" ht="14.4" x14ac:dyDescent="0.25">
      <c r="A16" s="17" t="s">
        <v>18</v>
      </c>
      <c r="B16" s="13"/>
      <c r="C16" s="13"/>
      <c r="D16" s="11"/>
      <c r="E16" s="8"/>
      <c r="F16" s="11"/>
      <c r="G16" s="10" t="s">
        <v>47</v>
      </c>
      <c r="H16" s="33" t="s">
        <v>56</v>
      </c>
      <c r="I16" s="8"/>
      <c r="J16" s="42"/>
      <c r="K16" s="8"/>
      <c r="L16" s="69"/>
    </row>
    <row r="17" spans="1:14" ht="14.4" x14ac:dyDescent="0.25">
      <c r="A17" s="17" t="s">
        <v>19</v>
      </c>
      <c r="B17" s="13"/>
      <c r="C17" s="13"/>
      <c r="D17" s="10"/>
      <c r="E17" s="8"/>
      <c r="F17" s="11"/>
      <c r="G17" s="10" t="s">
        <v>50</v>
      </c>
      <c r="H17" s="33" t="s">
        <v>39</v>
      </c>
      <c r="I17" s="8"/>
      <c r="J17" s="42"/>
      <c r="K17" s="8"/>
      <c r="L17" s="32"/>
    </row>
    <row r="18" spans="1:14" ht="14.4" x14ac:dyDescent="0.25">
      <c r="A18" s="17" t="s">
        <v>20</v>
      </c>
      <c r="B18" s="13"/>
      <c r="C18" s="13"/>
      <c r="D18" s="10"/>
      <c r="E18" s="8"/>
      <c r="F18" s="11"/>
      <c r="G18" s="10" t="s">
        <v>60</v>
      </c>
      <c r="H18" s="33" t="s">
        <v>40</v>
      </c>
      <c r="I18" s="8"/>
      <c r="J18" s="42"/>
      <c r="K18" s="8"/>
      <c r="L18" s="32"/>
    </row>
    <row r="19" spans="1:14" ht="16.2" thickBot="1" x14ac:dyDescent="0.3">
      <c r="A19" s="17" t="s">
        <v>16</v>
      </c>
      <c r="B19" s="14"/>
      <c r="C19" s="14"/>
      <c r="D19" s="68"/>
      <c r="E19" s="9"/>
      <c r="F19" s="9"/>
      <c r="G19" s="10" t="s">
        <v>54</v>
      </c>
      <c r="H19" s="98" t="s">
        <v>38</v>
      </c>
      <c r="I19" s="8"/>
      <c r="J19" s="74">
        <v>25</v>
      </c>
      <c r="L19" s="75"/>
    </row>
    <row r="20" spans="1:14" ht="6" customHeight="1" thickTop="1" thickBot="1" x14ac:dyDescent="0.3">
      <c r="A20" s="26"/>
      <c r="B20" s="23"/>
      <c r="C20" s="23"/>
      <c r="D20" s="22"/>
      <c r="E20" s="22"/>
      <c r="F20" s="22"/>
      <c r="G20" s="22"/>
      <c r="H20" s="22"/>
      <c r="I20" s="22"/>
      <c r="J20" s="43"/>
      <c r="K20" s="22"/>
      <c r="L20" s="27"/>
    </row>
    <row r="21" spans="1:14" s="3" customFormat="1" ht="21" customHeight="1" thickTop="1" x14ac:dyDescent="0.25">
      <c r="A21" s="248" t="s">
        <v>7</v>
      </c>
      <c r="B21" s="250" t="s">
        <v>13</v>
      </c>
      <c r="C21" s="250" t="s">
        <v>37</v>
      </c>
      <c r="D21" s="250" t="s">
        <v>2</v>
      </c>
      <c r="E21" s="250" t="s">
        <v>36</v>
      </c>
      <c r="F21" s="250" t="s">
        <v>9</v>
      </c>
      <c r="G21" s="250" t="s">
        <v>14</v>
      </c>
      <c r="H21" s="250" t="s">
        <v>8</v>
      </c>
      <c r="I21" s="250" t="s">
        <v>26</v>
      </c>
      <c r="J21" s="254" t="s">
        <v>23</v>
      </c>
      <c r="K21" s="256" t="s">
        <v>25</v>
      </c>
      <c r="L21" s="258" t="s">
        <v>15</v>
      </c>
    </row>
    <row r="22" spans="1:14" s="3" customFormat="1" ht="13.5" customHeight="1" x14ac:dyDescent="0.25">
      <c r="A22" s="249"/>
      <c r="B22" s="251"/>
      <c r="C22" s="251"/>
      <c r="D22" s="251"/>
      <c r="E22" s="251"/>
      <c r="F22" s="251"/>
      <c r="G22" s="251"/>
      <c r="H22" s="251"/>
      <c r="I22" s="251"/>
      <c r="J22" s="255"/>
      <c r="K22" s="257"/>
      <c r="L22" s="259"/>
    </row>
    <row r="23" spans="1:14" x14ac:dyDescent="0.25">
      <c r="A23" s="87">
        <v>1</v>
      </c>
      <c r="B23" s="82">
        <v>142</v>
      </c>
      <c r="C23" s="82">
        <v>10083179100</v>
      </c>
      <c r="D23" s="83" t="s">
        <v>144</v>
      </c>
      <c r="E23" s="81">
        <v>38534</v>
      </c>
      <c r="F23" s="84" t="s">
        <v>24</v>
      </c>
      <c r="G23" s="99" t="s">
        <v>145</v>
      </c>
      <c r="H23" s="103">
        <v>2.2506828703703703E-2</v>
      </c>
      <c r="I23" s="103" t="s">
        <v>47</v>
      </c>
      <c r="J23" s="85">
        <f>$J$19/((H23*24))</f>
        <v>46.282249728734591</v>
      </c>
      <c r="K23" s="86"/>
      <c r="L23" s="88"/>
    </row>
    <row r="24" spans="1:14" x14ac:dyDescent="0.25">
      <c r="A24" s="89">
        <v>2</v>
      </c>
      <c r="B24" s="82">
        <v>168</v>
      </c>
      <c r="C24" s="82">
        <v>10079412264</v>
      </c>
      <c r="D24" s="83" t="s">
        <v>146</v>
      </c>
      <c r="E24" s="81">
        <v>38705</v>
      </c>
      <c r="F24" s="84" t="s">
        <v>33</v>
      </c>
      <c r="G24" s="99" t="s">
        <v>62</v>
      </c>
      <c r="H24" s="103">
        <v>2.2584606481481483E-2</v>
      </c>
      <c r="I24" s="103">
        <f>H24-$H$23</f>
        <v>7.7777777777780777E-5</v>
      </c>
      <c r="J24" s="85">
        <f t="shared" ref="J24:J41" si="0">$J$19/((H24*24))</f>
        <v>46.122861052318697</v>
      </c>
      <c r="K24" s="86"/>
      <c r="L24" s="88"/>
    </row>
    <row r="25" spans="1:14" x14ac:dyDescent="0.25">
      <c r="A25" s="87">
        <v>3</v>
      </c>
      <c r="B25" s="86">
        <v>169</v>
      </c>
      <c r="C25" s="82">
        <v>10083180514</v>
      </c>
      <c r="D25" s="83" t="s">
        <v>147</v>
      </c>
      <c r="E25" s="81">
        <v>38373</v>
      </c>
      <c r="F25" s="84" t="s">
        <v>24</v>
      </c>
      <c r="G25" s="99" t="s">
        <v>62</v>
      </c>
      <c r="H25" s="103">
        <v>2.2798611111111113E-2</v>
      </c>
      <c r="I25" s="103">
        <f>H25-$H$23</f>
        <v>2.9178240740741074E-4</v>
      </c>
      <c r="J25" s="85">
        <f t="shared" si="0"/>
        <v>45.689917758148034</v>
      </c>
      <c r="K25" s="86"/>
      <c r="L25" s="88"/>
    </row>
    <row r="26" spans="1:14" x14ac:dyDescent="0.25">
      <c r="A26" s="89">
        <v>4</v>
      </c>
      <c r="B26" s="86">
        <v>158</v>
      </c>
      <c r="C26" s="82">
        <v>10116820720</v>
      </c>
      <c r="D26" s="83" t="s">
        <v>148</v>
      </c>
      <c r="E26" s="81">
        <v>38476</v>
      </c>
      <c r="F26" s="84" t="s">
        <v>33</v>
      </c>
      <c r="G26" s="99" t="s">
        <v>149</v>
      </c>
      <c r="H26" s="103">
        <v>2.3349189814814816E-2</v>
      </c>
      <c r="I26" s="103">
        <f>H26-$H$23</f>
        <v>8.4236111111111317E-4</v>
      </c>
      <c r="J26" s="85">
        <f t="shared" si="0"/>
        <v>44.61254008932422</v>
      </c>
      <c r="K26" s="86"/>
      <c r="L26" s="88"/>
    </row>
    <row r="27" spans="1:14" x14ac:dyDescent="0.25">
      <c r="A27" s="87">
        <v>5</v>
      </c>
      <c r="B27" s="86">
        <v>157</v>
      </c>
      <c r="C27" s="82">
        <v>10100958893</v>
      </c>
      <c r="D27" s="83" t="s">
        <v>150</v>
      </c>
      <c r="E27" s="81">
        <v>38488</v>
      </c>
      <c r="F27" s="84" t="s">
        <v>33</v>
      </c>
      <c r="G27" s="99" t="s">
        <v>79</v>
      </c>
      <c r="H27" s="103">
        <v>2.3752083333333337E-2</v>
      </c>
      <c r="I27" s="103">
        <f t="shared" ref="I27:I41" si="1">H27-$H$23</f>
        <v>1.2452546296296343E-3</v>
      </c>
      <c r="J27" s="85">
        <f t="shared" si="0"/>
        <v>43.855802122620815</v>
      </c>
      <c r="K27" s="86"/>
      <c r="L27" s="88"/>
    </row>
    <row r="28" spans="1:14" x14ac:dyDescent="0.25">
      <c r="A28" s="89">
        <v>6</v>
      </c>
      <c r="B28" s="86">
        <v>151</v>
      </c>
      <c r="C28" s="82">
        <v>10114988632</v>
      </c>
      <c r="D28" s="83" t="s">
        <v>151</v>
      </c>
      <c r="E28" s="81">
        <v>38443</v>
      </c>
      <c r="F28" s="84" t="s">
        <v>33</v>
      </c>
      <c r="G28" s="99" t="s">
        <v>61</v>
      </c>
      <c r="H28" s="103">
        <v>2.3818634259259258E-2</v>
      </c>
      <c r="I28" s="103">
        <f t="shared" si="1"/>
        <v>1.3118055555555556E-3</v>
      </c>
      <c r="J28" s="85">
        <f t="shared" si="0"/>
        <v>43.733265951708759</v>
      </c>
      <c r="K28" s="86"/>
      <c r="L28" s="88"/>
    </row>
    <row r="29" spans="1:14" x14ac:dyDescent="0.25">
      <c r="A29" s="87">
        <v>7</v>
      </c>
      <c r="B29" s="86">
        <v>165</v>
      </c>
      <c r="C29" s="82">
        <v>10091971138</v>
      </c>
      <c r="D29" s="83" t="s">
        <v>152</v>
      </c>
      <c r="E29" s="81">
        <v>38871</v>
      </c>
      <c r="F29" s="84" t="s">
        <v>33</v>
      </c>
      <c r="G29" s="99" t="s">
        <v>43</v>
      </c>
      <c r="H29" s="103">
        <v>2.4059259259259256E-2</v>
      </c>
      <c r="I29" s="103">
        <f t="shared" si="1"/>
        <v>1.5524305555555534E-3</v>
      </c>
      <c r="J29" s="85">
        <f t="shared" si="0"/>
        <v>43.295874384236456</v>
      </c>
      <c r="K29" s="86"/>
      <c r="L29" s="88"/>
    </row>
    <row r="30" spans="1:14" x14ac:dyDescent="0.25">
      <c r="A30" s="89">
        <v>8</v>
      </c>
      <c r="B30" s="86">
        <v>132</v>
      </c>
      <c r="C30" s="82">
        <v>10103547177</v>
      </c>
      <c r="D30" s="83" t="s">
        <v>153</v>
      </c>
      <c r="E30" s="81">
        <v>39093</v>
      </c>
      <c r="F30" s="84" t="s">
        <v>33</v>
      </c>
      <c r="G30" s="99" t="s">
        <v>65</v>
      </c>
      <c r="H30" s="103">
        <v>2.4206944444444444E-2</v>
      </c>
      <c r="I30" s="103">
        <f t="shared" si="1"/>
        <v>1.7001157407407416E-3</v>
      </c>
      <c r="J30" s="85">
        <f t="shared" si="0"/>
        <v>43.031728727982099</v>
      </c>
      <c r="K30" s="86"/>
      <c r="L30" s="88"/>
    </row>
    <row r="31" spans="1:14" x14ac:dyDescent="0.25">
      <c r="A31" s="87">
        <v>9</v>
      </c>
      <c r="B31" s="86">
        <v>131</v>
      </c>
      <c r="C31" s="82">
        <v>10096753036</v>
      </c>
      <c r="D31" s="83" t="s">
        <v>154</v>
      </c>
      <c r="E31" s="81">
        <v>39033</v>
      </c>
      <c r="F31" s="84" t="s">
        <v>33</v>
      </c>
      <c r="G31" s="99" t="s">
        <v>65</v>
      </c>
      <c r="H31" s="103">
        <v>2.4362268518518516E-2</v>
      </c>
      <c r="I31" s="103">
        <f t="shared" si="1"/>
        <v>1.8554398148148132E-3</v>
      </c>
      <c r="J31" s="85">
        <f t="shared" si="0"/>
        <v>42.757375647299163</v>
      </c>
      <c r="K31" s="86"/>
      <c r="L31" s="88"/>
    </row>
    <row r="32" spans="1:14" x14ac:dyDescent="0.25">
      <c r="A32" s="89">
        <v>10</v>
      </c>
      <c r="B32" s="86">
        <v>133</v>
      </c>
      <c r="C32" s="82">
        <v>10136817470</v>
      </c>
      <c r="D32" s="83" t="s">
        <v>155</v>
      </c>
      <c r="E32" s="81">
        <v>39472</v>
      </c>
      <c r="F32" s="84" t="s">
        <v>33</v>
      </c>
      <c r="G32" s="99" t="s">
        <v>65</v>
      </c>
      <c r="H32" s="103">
        <v>2.4540740740740741E-2</v>
      </c>
      <c r="I32" s="103">
        <f t="shared" si="1"/>
        <v>2.0339120370370389E-3</v>
      </c>
      <c r="J32" s="85">
        <f t="shared" si="0"/>
        <v>42.44642318140658</v>
      </c>
      <c r="K32" s="86"/>
      <c r="L32" s="88"/>
      <c r="N32" s="66"/>
    </row>
    <row r="33" spans="1:14" x14ac:dyDescent="0.25">
      <c r="A33" s="87">
        <v>11</v>
      </c>
      <c r="B33" s="86">
        <v>154</v>
      </c>
      <c r="C33" s="82">
        <v>10083057141</v>
      </c>
      <c r="D33" s="83" t="s">
        <v>156</v>
      </c>
      <c r="E33" s="81">
        <v>38534</v>
      </c>
      <c r="F33" s="84" t="s">
        <v>33</v>
      </c>
      <c r="G33" s="99" t="s">
        <v>64</v>
      </c>
      <c r="H33" s="103">
        <v>2.4614236111111108E-2</v>
      </c>
      <c r="I33" s="103">
        <f t="shared" si="1"/>
        <v>2.1074074074074051E-3</v>
      </c>
      <c r="J33" s="85">
        <f t="shared" si="0"/>
        <v>42.319682884509589</v>
      </c>
      <c r="K33" s="86"/>
      <c r="L33" s="88"/>
      <c r="N33" s="66"/>
    </row>
    <row r="34" spans="1:14" x14ac:dyDescent="0.25">
      <c r="A34" s="89">
        <v>12</v>
      </c>
      <c r="B34" s="86">
        <v>138</v>
      </c>
      <c r="C34" s="82">
        <v>10077686573</v>
      </c>
      <c r="D34" s="83" t="s">
        <v>157</v>
      </c>
      <c r="E34" s="81">
        <v>38506</v>
      </c>
      <c r="F34" s="84" t="s">
        <v>33</v>
      </c>
      <c r="G34" s="99" t="s">
        <v>94</v>
      </c>
      <c r="H34" s="103">
        <v>2.4634490740740742E-2</v>
      </c>
      <c r="I34" s="103">
        <f t="shared" si="1"/>
        <v>2.127662037037039E-3</v>
      </c>
      <c r="J34" s="85">
        <f t="shared" si="0"/>
        <v>42.284887381249938</v>
      </c>
      <c r="K34" s="86"/>
      <c r="L34" s="88"/>
      <c r="N34" s="66"/>
    </row>
    <row r="35" spans="1:14" x14ac:dyDescent="0.25">
      <c r="A35" s="87">
        <v>13</v>
      </c>
      <c r="B35" s="86">
        <v>144</v>
      </c>
      <c r="C35" s="82">
        <v>10105838603</v>
      </c>
      <c r="D35" s="83" t="s">
        <v>158</v>
      </c>
      <c r="E35" s="81">
        <v>38452</v>
      </c>
      <c r="F35" s="84" t="s">
        <v>24</v>
      </c>
      <c r="G35" s="99" t="s">
        <v>106</v>
      </c>
      <c r="H35" s="103">
        <v>2.4661574074074075E-2</v>
      </c>
      <c r="I35" s="103">
        <f t="shared" si="1"/>
        <v>2.1547453703703728E-3</v>
      </c>
      <c r="J35" s="85">
        <f t="shared" si="0"/>
        <v>42.238450130469872</v>
      </c>
      <c r="K35" s="86"/>
      <c r="L35" s="101"/>
      <c r="N35" s="66"/>
    </row>
    <row r="36" spans="1:14" x14ac:dyDescent="0.25">
      <c r="A36" s="89">
        <v>14</v>
      </c>
      <c r="B36" s="86">
        <v>153</v>
      </c>
      <c r="C36" s="82">
        <v>10089250791</v>
      </c>
      <c r="D36" s="83" t="s">
        <v>159</v>
      </c>
      <c r="E36" s="81">
        <v>38484</v>
      </c>
      <c r="F36" s="84" t="s">
        <v>33</v>
      </c>
      <c r="G36" s="99" t="s">
        <v>61</v>
      </c>
      <c r="H36" s="103">
        <v>2.489224537037037E-2</v>
      </c>
      <c r="I36" s="103">
        <f t="shared" si="1"/>
        <v>2.3854166666666676E-3</v>
      </c>
      <c r="J36" s="85">
        <f t="shared" si="0"/>
        <v>41.847035137560503</v>
      </c>
      <c r="K36" s="86"/>
      <c r="L36" s="88"/>
      <c r="N36" s="66"/>
    </row>
    <row r="37" spans="1:14" x14ac:dyDescent="0.25">
      <c r="A37" s="87">
        <v>15</v>
      </c>
      <c r="B37" s="86">
        <v>147</v>
      </c>
      <c r="C37" s="82">
        <v>10126989552</v>
      </c>
      <c r="D37" s="83" t="s">
        <v>160</v>
      </c>
      <c r="E37" s="81">
        <v>38856</v>
      </c>
      <c r="F37" s="84" t="s">
        <v>33</v>
      </c>
      <c r="G37" s="99" t="s">
        <v>106</v>
      </c>
      <c r="H37" s="103">
        <v>2.4949884259259258E-2</v>
      </c>
      <c r="I37" s="103">
        <f t="shared" si="1"/>
        <v>2.443055555555556E-3</v>
      </c>
      <c r="J37" s="85">
        <f t="shared" si="0"/>
        <v>41.750360676726956</v>
      </c>
      <c r="K37" s="86"/>
      <c r="L37" s="88"/>
      <c r="N37" s="66"/>
    </row>
    <row r="38" spans="1:14" x14ac:dyDescent="0.25">
      <c r="A38" s="89">
        <v>16</v>
      </c>
      <c r="B38" s="86">
        <v>150</v>
      </c>
      <c r="C38" s="82">
        <v>10104924678</v>
      </c>
      <c r="D38" s="83" t="s">
        <v>161</v>
      </c>
      <c r="E38" s="81">
        <v>38740</v>
      </c>
      <c r="F38" s="84" t="s">
        <v>33</v>
      </c>
      <c r="G38" s="99" t="s">
        <v>61</v>
      </c>
      <c r="H38" s="103">
        <v>2.4968171296296294E-2</v>
      </c>
      <c r="I38" s="103">
        <f t="shared" si="1"/>
        <v>2.4613425925925914E-3</v>
      </c>
      <c r="J38" s="85">
        <f t="shared" si="0"/>
        <v>41.719782130026658</v>
      </c>
      <c r="K38" s="86"/>
      <c r="L38" s="88"/>
      <c r="N38" s="66"/>
    </row>
    <row r="39" spans="1:14" x14ac:dyDescent="0.25">
      <c r="A39" s="89">
        <v>17</v>
      </c>
      <c r="B39" s="86">
        <v>166</v>
      </c>
      <c r="C39" s="82">
        <v>10080977301</v>
      </c>
      <c r="D39" s="83" t="s">
        <v>162</v>
      </c>
      <c r="E39" s="81">
        <v>38622</v>
      </c>
      <c r="F39" s="84" t="s">
        <v>33</v>
      </c>
      <c r="G39" s="99" t="s">
        <v>43</v>
      </c>
      <c r="H39" s="103">
        <v>2.5043634259259259E-2</v>
      </c>
      <c r="I39" s="103">
        <f t="shared" si="1"/>
        <v>2.536805555555556E-3</v>
      </c>
      <c r="J39" s="85">
        <f t="shared" si="0"/>
        <v>41.594069609986278</v>
      </c>
      <c r="K39" s="86"/>
      <c r="L39" s="88"/>
      <c r="N39" s="66"/>
    </row>
    <row r="40" spans="1:14" x14ac:dyDescent="0.25">
      <c r="A40" s="89">
        <v>18</v>
      </c>
      <c r="B40" s="86">
        <v>137</v>
      </c>
      <c r="C40" s="82">
        <v>10077687179</v>
      </c>
      <c r="D40" s="83" t="s">
        <v>163</v>
      </c>
      <c r="E40" s="81">
        <v>38682</v>
      </c>
      <c r="F40" s="84" t="s">
        <v>33</v>
      </c>
      <c r="G40" s="99" t="s">
        <v>94</v>
      </c>
      <c r="H40" s="103">
        <v>2.5213194444444448E-2</v>
      </c>
      <c r="I40" s="103">
        <f t="shared" si="1"/>
        <v>2.7063657407407453E-3</v>
      </c>
      <c r="J40" s="85">
        <f t="shared" si="0"/>
        <v>41.314347095601391</v>
      </c>
      <c r="K40" s="86"/>
      <c r="L40" s="88"/>
      <c r="N40" s="66"/>
    </row>
    <row r="41" spans="1:14" x14ac:dyDescent="0.25">
      <c r="A41" s="89">
        <v>19</v>
      </c>
      <c r="B41" s="86">
        <v>143</v>
      </c>
      <c r="C41" s="82">
        <v>10090444501</v>
      </c>
      <c r="D41" s="83" t="s">
        <v>164</v>
      </c>
      <c r="E41" s="81">
        <v>38358</v>
      </c>
      <c r="F41" s="84" t="s">
        <v>33</v>
      </c>
      <c r="G41" s="99" t="s">
        <v>63</v>
      </c>
      <c r="H41" s="103">
        <v>2.5620254629629632E-2</v>
      </c>
      <c r="I41" s="103">
        <f t="shared" si="1"/>
        <v>3.1134259259259292E-3</v>
      </c>
      <c r="J41" s="85">
        <f t="shared" si="0"/>
        <v>40.657935751426415</v>
      </c>
      <c r="K41" s="86"/>
      <c r="L41" s="88"/>
      <c r="N41" s="66"/>
    </row>
    <row r="42" spans="1:14" x14ac:dyDescent="0.25">
      <c r="A42" s="89">
        <v>20</v>
      </c>
      <c r="B42" s="86">
        <v>135</v>
      </c>
      <c r="C42" s="82">
        <v>10138327135</v>
      </c>
      <c r="D42" s="83" t="s">
        <v>165</v>
      </c>
      <c r="E42" s="81">
        <v>39506</v>
      </c>
      <c r="F42" s="84" t="s">
        <v>41</v>
      </c>
      <c r="G42" s="99" t="s">
        <v>65</v>
      </c>
      <c r="H42" s="103">
        <v>2.6112499999999997E-2</v>
      </c>
      <c r="I42" s="103">
        <f t="shared" ref="I42:I47" si="2">H42-$H$23</f>
        <v>3.6056712962962943E-3</v>
      </c>
      <c r="J42" s="85">
        <f t="shared" ref="J42:J47" si="3">$J$19/((H42*24))</f>
        <v>39.891495133237598</v>
      </c>
      <c r="K42" s="86"/>
      <c r="L42" s="88"/>
      <c r="N42" s="66"/>
    </row>
    <row r="43" spans="1:14" x14ac:dyDescent="0.25">
      <c r="A43" s="89">
        <v>21</v>
      </c>
      <c r="B43" s="86">
        <v>134</v>
      </c>
      <c r="C43" s="82">
        <v>10104119881</v>
      </c>
      <c r="D43" s="83" t="s">
        <v>166</v>
      </c>
      <c r="E43" s="81">
        <v>39089</v>
      </c>
      <c r="F43" s="84" t="s">
        <v>41</v>
      </c>
      <c r="G43" s="99" t="s">
        <v>65</v>
      </c>
      <c r="H43" s="103">
        <v>2.6516550925925923E-2</v>
      </c>
      <c r="I43" s="103">
        <f t="shared" si="2"/>
        <v>4.0097222222222201E-3</v>
      </c>
      <c r="J43" s="85">
        <f t="shared" si="3"/>
        <v>39.283640982440218</v>
      </c>
      <c r="K43" s="86"/>
      <c r="L43" s="88"/>
      <c r="N43" s="66"/>
    </row>
    <row r="44" spans="1:14" x14ac:dyDescent="0.25">
      <c r="A44" s="89">
        <v>22</v>
      </c>
      <c r="B44" s="86">
        <v>145</v>
      </c>
      <c r="C44" s="82">
        <v>10105861740</v>
      </c>
      <c r="D44" s="83" t="s">
        <v>167</v>
      </c>
      <c r="E44" s="81">
        <v>38495</v>
      </c>
      <c r="F44" s="84" t="s">
        <v>33</v>
      </c>
      <c r="G44" s="99" t="s">
        <v>106</v>
      </c>
      <c r="H44" s="103">
        <v>2.6582870370370371E-2</v>
      </c>
      <c r="I44" s="103">
        <f t="shared" si="2"/>
        <v>4.0760416666666688E-3</v>
      </c>
      <c r="J44" s="85">
        <f t="shared" si="3"/>
        <v>39.185635416848079</v>
      </c>
      <c r="K44" s="86"/>
      <c r="L44" s="88"/>
      <c r="N44" s="66"/>
    </row>
    <row r="45" spans="1:14" x14ac:dyDescent="0.25">
      <c r="A45" s="89">
        <v>23</v>
      </c>
      <c r="B45" s="86">
        <v>146</v>
      </c>
      <c r="C45" s="82">
        <v>10119333525</v>
      </c>
      <c r="D45" s="83" t="s">
        <v>168</v>
      </c>
      <c r="E45" s="81">
        <v>38655</v>
      </c>
      <c r="F45" s="84" t="s">
        <v>33</v>
      </c>
      <c r="G45" s="99" t="s">
        <v>106</v>
      </c>
      <c r="H45" s="103">
        <v>2.6685879629629632E-2</v>
      </c>
      <c r="I45" s="103">
        <f t="shared" si="2"/>
        <v>4.1790509259259298E-3</v>
      </c>
      <c r="J45" s="85">
        <f t="shared" si="3"/>
        <v>39.034376274038671</v>
      </c>
      <c r="K45" s="86"/>
      <c r="L45" s="88"/>
      <c r="N45" s="66"/>
    </row>
    <row r="46" spans="1:14" x14ac:dyDescent="0.25">
      <c r="A46" s="89">
        <v>24</v>
      </c>
      <c r="B46" s="86">
        <v>149</v>
      </c>
      <c r="C46" s="82">
        <v>10082343179</v>
      </c>
      <c r="D46" s="83" t="s">
        <v>169</v>
      </c>
      <c r="E46" s="81">
        <v>38524</v>
      </c>
      <c r="F46" s="84" t="s">
        <v>41</v>
      </c>
      <c r="G46" s="99" t="s">
        <v>106</v>
      </c>
      <c r="H46" s="103">
        <v>2.6792245370370369E-2</v>
      </c>
      <c r="I46" s="103">
        <f t="shared" si="2"/>
        <v>4.2854166666666665E-3</v>
      </c>
      <c r="J46" s="85">
        <f t="shared" si="3"/>
        <v>38.8794090329827</v>
      </c>
      <c r="K46" s="86"/>
      <c r="L46" s="88"/>
      <c r="N46" s="66"/>
    </row>
    <row r="47" spans="1:14" x14ac:dyDescent="0.25">
      <c r="A47" s="89">
        <v>25</v>
      </c>
      <c r="B47" s="86">
        <v>148</v>
      </c>
      <c r="C47" s="82">
        <v>10119461342</v>
      </c>
      <c r="D47" s="83" t="s">
        <v>170</v>
      </c>
      <c r="E47" s="81">
        <v>38816</v>
      </c>
      <c r="F47" s="84" t="s">
        <v>41</v>
      </c>
      <c r="G47" s="99" t="s">
        <v>106</v>
      </c>
      <c r="H47" s="103">
        <v>2.8582291666666662E-2</v>
      </c>
      <c r="I47" s="103">
        <f t="shared" si="2"/>
        <v>6.0754629629629596E-3</v>
      </c>
      <c r="J47" s="85">
        <f t="shared" si="3"/>
        <v>36.444476839534971</v>
      </c>
      <c r="K47" s="86"/>
      <c r="L47" s="88"/>
      <c r="N47" s="66"/>
    </row>
    <row r="48" spans="1:14" x14ac:dyDescent="0.25">
      <c r="A48" s="89" t="s">
        <v>171</v>
      </c>
      <c r="B48" s="86">
        <v>167</v>
      </c>
      <c r="C48" s="82">
        <v>10078945452</v>
      </c>
      <c r="D48" s="83" t="s">
        <v>172</v>
      </c>
      <c r="E48" s="81">
        <v>38419</v>
      </c>
      <c r="F48" s="84" t="s">
        <v>33</v>
      </c>
      <c r="G48" s="99" t="s">
        <v>173</v>
      </c>
      <c r="H48" s="103"/>
      <c r="I48" s="103"/>
      <c r="J48" s="85"/>
      <c r="K48" s="86"/>
      <c r="L48" s="88"/>
      <c r="N48" s="66"/>
    </row>
    <row r="49" spans="1:14" x14ac:dyDescent="0.25">
      <c r="A49" s="89" t="s">
        <v>104</v>
      </c>
      <c r="B49" s="86">
        <v>136</v>
      </c>
      <c r="C49" s="82">
        <v>10136832224</v>
      </c>
      <c r="D49" s="83" t="s">
        <v>174</v>
      </c>
      <c r="E49" s="81">
        <v>39655</v>
      </c>
      <c r="F49" s="84" t="s">
        <v>41</v>
      </c>
      <c r="G49" s="99" t="s">
        <v>65</v>
      </c>
      <c r="H49" s="103"/>
      <c r="I49" s="103"/>
      <c r="J49" s="85"/>
      <c r="K49" s="86"/>
      <c r="L49" s="88"/>
      <c r="N49" s="66"/>
    </row>
    <row r="50" spans="1:14" x14ac:dyDescent="0.25">
      <c r="A50" s="89" t="s">
        <v>104</v>
      </c>
      <c r="B50" s="86">
        <v>152</v>
      </c>
      <c r="C50" s="82">
        <v>10084014512</v>
      </c>
      <c r="D50" s="83" t="s">
        <v>175</v>
      </c>
      <c r="E50" s="81">
        <v>38388</v>
      </c>
      <c r="F50" s="84" t="s">
        <v>33</v>
      </c>
      <c r="G50" s="99" t="s">
        <v>61</v>
      </c>
      <c r="H50" s="103"/>
      <c r="I50" s="103"/>
      <c r="J50" s="85"/>
      <c r="K50" s="86"/>
      <c r="L50" s="88"/>
      <c r="N50" s="66"/>
    </row>
    <row r="51" spans="1:14" ht="14.4" thickBot="1" x14ac:dyDescent="0.3">
      <c r="A51" s="109" t="s">
        <v>104</v>
      </c>
      <c r="B51" s="90">
        <v>155</v>
      </c>
      <c r="C51" s="91">
        <v>10078169149</v>
      </c>
      <c r="D51" s="92" t="s">
        <v>176</v>
      </c>
      <c r="E51" s="93">
        <v>38374</v>
      </c>
      <c r="F51" s="94" t="s">
        <v>33</v>
      </c>
      <c r="G51" s="100" t="s">
        <v>79</v>
      </c>
      <c r="H51" s="104"/>
      <c r="I51" s="104"/>
      <c r="J51" s="95"/>
      <c r="K51" s="90"/>
      <c r="L51" s="96"/>
      <c r="N51" s="66"/>
    </row>
    <row r="52" spans="1:14" s="4" customFormat="1" ht="6.6" customHeight="1" thickTop="1" thickBot="1" x14ac:dyDescent="0.3">
      <c r="A52" s="58"/>
      <c r="B52" s="71"/>
      <c r="C52" s="59"/>
      <c r="D52" s="60"/>
      <c r="E52" s="63"/>
      <c r="F52" s="61"/>
      <c r="G52" s="66"/>
      <c r="H52" s="72"/>
      <c r="I52" s="72"/>
      <c r="J52" s="73"/>
      <c r="K52" s="58"/>
      <c r="L52" s="59"/>
      <c r="N52"/>
    </row>
    <row r="53" spans="1:14" ht="15" thickTop="1" x14ac:dyDescent="0.25">
      <c r="A53" s="260" t="s">
        <v>5</v>
      </c>
      <c r="B53" s="261"/>
      <c r="C53" s="261"/>
      <c r="D53" s="261"/>
      <c r="E53" s="261"/>
      <c r="F53" s="261"/>
      <c r="G53" s="261" t="s">
        <v>6</v>
      </c>
      <c r="H53" s="261"/>
      <c r="I53" s="261"/>
      <c r="J53" s="261"/>
      <c r="K53" s="261"/>
      <c r="L53" s="262"/>
      <c r="N53"/>
    </row>
    <row r="54" spans="1:14" x14ac:dyDescent="0.25">
      <c r="A54" s="67" t="s">
        <v>143</v>
      </c>
      <c r="B54" s="9"/>
      <c r="C54" s="76"/>
      <c r="D54" s="25"/>
      <c r="E54" s="46"/>
      <c r="F54" s="53"/>
      <c r="G54" s="34" t="s">
        <v>34</v>
      </c>
      <c r="H54" s="97">
        <v>12</v>
      </c>
      <c r="I54" s="46"/>
      <c r="J54" s="47"/>
      <c r="K54" s="44" t="s">
        <v>32</v>
      </c>
      <c r="L54" s="52">
        <f>COUNTIF(F23:F52,"ЗМС")</f>
        <v>0</v>
      </c>
      <c r="N54"/>
    </row>
    <row r="55" spans="1:14" x14ac:dyDescent="0.25">
      <c r="A55" s="67" t="s">
        <v>138</v>
      </c>
      <c r="B55" s="9"/>
      <c r="C55" s="77"/>
      <c r="D55" s="25"/>
      <c r="E55" s="54"/>
      <c r="F55" s="55"/>
      <c r="G55" s="35" t="s">
        <v>27</v>
      </c>
      <c r="H55" s="97">
        <f>H56+H61</f>
        <v>29</v>
      </c>
      <c r="I55" s="48"/>
      <c r="J55" s="49"/>
      <c r="K55" s="44" t="s">
        <v>21</v>
      </c>
      <c r="L55" s="52">
        <f>COUNTIF(F23:F52,"МСМК")</f>
        <v>0</v>
      </c>
      <c r="N55"/>
    </row>
    <row r="56" spans="1:14" x14ac:dyDescent="0.25">
      <c r="A56" s="67" t="s">
        <v>51</v>
      </c>
      <c r="B56" s="9"/>
      <c r="C56" s="37"/>
      <c r="D56" s="25"/>
      <c r="E56" s="54"/>
      <c r="F56" s="55"/>
      <c r="G56" s="35" t="s">
        <v>28</v>
      </c>
      <c r="H56" s="97">
        <f>H57+H58+H59+H60</f>
        <v>26</v>
      </c>
      <c r="I56" s="48"/>
      <c r="J56" s="49"/>
      <c r="K56" s="44" t="s">
        <v>24</v>
      </c>
      <c r="L56" s="52">
        <f>COUNTIF(F23:F52,"МС")</f>
        <v>3</v>
      </c>
      <c r="N56"/>
    </row>
    <row r="57" spans="1:14" x14ac:dyDescent="0.25">
      <c r="A57" s="67" t="s">
        <v>139</v>
      </c>
      <c r="B57" s="9"/>
      <c r="C57" s="37"/>
      <c r="D57" s="25"/>
      <c r="E57" s="54"/>
      <c r="F57" s="55"/>
      <c r="G57" s="35" t="s">
        <v>29</v>
      </c>
      <c r="H57" s="97">
        <f>COUNT(A23:A51)</f>
        <v>25</v>
      </c>
      <c r="I57" s="48"/>
      <c r="J57" s="49"/>
      <c r="K57" s="44" t="s">
        <v>33</v>
      </c>
      <c r="L57" s="52">
        <f>COUNTIF(F23:F52,"КМС")</f>
        <v>21</v>
      </c>
      <c r="N57"/>
    </row>
    <row r="58" spans="1:14" x14ac:dyDescent="0.25">
      <c r="A58" s="67"/>
      <c r="B58" s="9"/>
      <c r="C58" s="37"/>
      <c r="D58" s="25"/>
      <c r="E58" s="54"/>
      <c r="F58" s="55"/>
      <c r="G58" s="35" t="s">
        <v>42</v>
      </c>
      <c r="H58" s="97">
        <f>COUNTIF(A23:A71,"ЛИМ")</f>
        <v>0</v>
      </c>
      <c r="I58" s="48"/>
      <c r="J58" s="49"/>
      <c r="K58" s="44" t="s">
        <v>41</v>
      </c>
      <c r="L58" s="52">
        <f>COUNTIF(F23:F52,"1 СР")</f>
        <v>5</v>
      </c>
      <c r="N58"/>
    </row>
    <row r="59" spans="1:14" x14ac:dyDescent="0.25">
      <c r="A59" s="67"/>
      <c r="B59" s="9"/>
      <c r="C59" s="9"/>
      <c r="D59" s="25"/>
      <c r="E59" s="54"/>
      <c r="F59" s="55"/>
      <c r="G59" s="35" t="s">
        <v>30</v>
      </c>
      <c r="H59" s="97">
        <f>COUNTIF(A23:A71,"НФ")</f>
        <v>1</v>
      </c>
      <c r="I59" s="48"/>
      <c r="J59" s="49"/>
      <c r="K59" s="44" t="s">
        <v>46</v>
      </c>
      <c r="L59" s="52">
        <f>COUNTIF(F23:F52,"2 СР")</f>
        <v>0</v>
      </c>
      <c r="N59"/>
    </row>
    <row r="60" spans="1:14" x14ac:dyDescent="0.25">
      <c r="A60" s="67"/>
      <c r="B60" s="9"/>
      <c r="C60" s="9"/>
      <c r="D60" s="25"/>
      <c r="E60" s="54"/>
      <c r="F60" s="55"/>
      <c r="G60" s="35" t="s">
        <v>35</v>
      </c>
      <c r="H60" s="97">
        <f>COUNTIF(A23:A71,"ДСКВ")</f>
        <v>0</v>
      </c>
      <c r="I60" s="48"/>
      <c r="J60" s="49"/>
      <c r="K60" s="44" t="s">
        <v>49</v>
      </c>
      <c r="L60" s="52">
        <f>COUNTIF(F23:F52,"3 СР")</f>
        <v>0</v>
      </c>
      <c r="N60"/>
    </row>
    <row r="61" spans="1:14" x14ac:dyDescent="0.25">
      <c r="A61" s="67"/>
      <c r="B61" s="9"/>
      <c r="C61" s="9"/>
      <c r="D61" s="25"/>
      <c r="E61" s="56"/>
      <c r="F61" s="57"/>
      <c r="G61" s="35" t="s">
        <v>31</v>
      </c>
      <c r="H61" s="97">
        <f>COUNTIF(A23:A71,"НС")</f>
        <v>3</v>
      </c>
      <c r="I61" s="50"/>
      <c r="J61" s="51"/>
      <c r="K61" s="44"/>
      <c r="L61" s="36"/>
    </row>
    <row r="62" spans="1:14" ht="9.75" customHeight="1" x14ac:dyDescent="0.25">
      <c r="A62" s="54"/>
      <c r="L62" s="15"/>
    </row>
    <row r="63" spans="1:14" ht="15.6" x14ac:dyDescent="0.25">
      <c r="A63" s="263" t="s">
        <v>3</v>
      </c>
      <c r="B63" s="264"/>
      <c r="C63" s="264"/>
      <c r="D63" s="264"/>
      <c r="E63" s="264" t="s">
        <v>12</v>
      </c>
      <c r="F63" s="264"/>
      <c r="G63" s="264"/>
      <c r="H63" s="264"/>
      <c r="I63" s="264" t="s">
        <v>4</v>
      </c>
      <c r="J63" s="264"/>
      <c r="K63" s="264"/>
      <c r="L63" s="265"/>
    </row>
    <row r="64" spans="1:14" x14ac:dyDescent="0.25">
      <c r="A64" s="252"/>
      <c r="B64" s="235"/>
      <c r="C64" s="235"/>
      <c r="D64" s="235"/>
      <c r="E64" s="235"/>
      <c r="F64" s="266"/>
      <c r="G64" s="266"/>
      <c r="H64" s="266"/>
      <c r="I64" s="266"/>
      <c r="J64" s="266"/>
      <c r="K64" s="266"/>
      <c r="L64" s="267"/>
    </row>
    <row r="65" spans="1:15" x14ac:dyDescent="0.25">
      <c r="A65" s="106"/>
      <c r="D65" s="105"/>
      <c r="E65" s="105"/>
      <c r="F65" s="105"/>
      <c r="G65" s="105"/>
      <c r="H65" s="105"/>
      <c r="I65" s="105"/>
      <c r="J65" s="105"/>
      <c r="K65" s="105"/>
      <c r="L65" s="107"/>
    </row>
    <row r="66" spans="1:15" x14ac:dyDescent="0.25">
      <c r="A66" s="106"/>
      <c r="D66" s="105"/>
      <c r="E66" s="105"/>
      <c r="F66" s="105"/>
      <c r="G66" s="105"/>
      <c r="H66" s="105"/>
      <c r="I66" s="105"/>
      <c r="J66" s="105"/>
      <c r="K66" s="105"/>
      <c r="L66" s="107"/>
    </row>
    <row r="67" spans="1:15" x14ac:dyDescent="0.25">
      <c r="A67" s="252"/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53"/>
    </row>
    <row r="68" spans="1:15" x14ac:dyDescent="0.25">
      <c r="A68" s="252"/>
      <c r="B68" s="235"/>
      <c r="C68" s="235"/>
      <c r="D68" s="235"/>
      <c r="E68" s="235"/>
      <c r="F68" s="268"/>
      <c r="G68" s="268"/>
      <c r="H68" s="268"/>
      <c r="I68" s="268"/>
      <c r="J68" s="268"/>
      <c r="K68" s="268"/>
      <c r="L68" s="269"/>
    </row>
    <row r="69" spans="1:15" ht="16.2" thickBot="1" x14ac:dyDescent="0.3">
      <c r="A69" s="270"/>
      <c r="B69" s="271"/>
      <c r="C69" s="271"/>
      <c r="D69" s="271"/>
      <c r="E69" s="271" t="str">
        <f>G17</f>
        <v>Попова Е.В. (ВК, Воронежская область)</v>
      </c>
      <c r="F69" s="271"/>
      <c r="G69" s="271"/>
      <c r="H69" s="271"/>
      <c r="I69" s="271" t="str">
        <f>G18</f>
        <v>Азаров С.С. (ВК, Санкт‐Петербург)</v>
      </c>
      <c r="J69" s="271"/>
      <c r="K69" s="271"/>
      <c r="L69" s="272"/>
    </row>
    <row r="70" spans="1:15" ht="14.4" thickTop="1" x14ac:dyDescent="0.25">
      <c r="A70" s="54"/>
    </row>
    <row r="71" spans="1:15" x14ac:dyDescent="0.25">
      <c r="A71" s="54"/>
    </row>
    <row r="72" spans="1:15" x14ac:dyDescent="0.25">
      <c r="A72" s="54"/>
    </row>
    <row r="73" spans="1:15" ht="15.6" x14ac:dyDescent="0.25">
      <c r="A73" s="54"/>
      <c r="B73" s="70"/>
    </row>
    <row r="74" spans="1:15" s="45" customFormat="1" x14ac:dyDescent="0.25">
      <c r="A74" s="54"/>
      <c r="B74" s="105"/>
      <c r="C74" s="105"/>
      <c r="D74" s="1"/>
      <c r="E74" s="1"/>
      <c r="F74" s="1"/>
      <c r="G74" s="1"/>
      <c r="H74" s="1"/>
      <c r="I74" s="1"/>
      <c r="K74" s="1"/>
      <c r="L74" s="1"/>
      <c r="M74" s="1"/>
      <c r="N74" s="1"/>
      <c r="O74" s="1"/>
    </row>
    <row r="75" spans="1:15" s="45" customFormat="1" x14ac:dyDescent="0.25">
      <c r="A75" s="54"/>
      <c r="B75" s="105"/>
      <c r="C75" s="105"/>
      <c r="D75" s="1"/>
      <c r="E75" s="1"/>
      <c r="F75" s="1"/>
      <c r="G75" s="1"/>
      <c r="H75" s="1"/>
      <c r="I75" s="1"/>
      <c r="K75" s="1"/>
      <c r="L75" s="1"/>
      <c r="M75" s="1"/>
      <c r="N75" s="1"/>
      <c r="O75" s="1"/>
    </row>
    <row r="76" spans="1:15" s="45" customFormat="1" x14ac:dyDescent="0.25">
      <c r="A76" s="54"/>
      <c r="B76" s="105"/>
      <c r="C76" s="105"/>
      <c r="D76" s="1"/>
      <c r="E76" s="1"/>
      <c r="F76" s="1"/>
      <c r="G76" s="1"/>
      <c r="H76" s="1"/>
      <c r="I76"/>
      <c r="K76" s="1"/>
      <c r="L76" s="1"/>
      <c r="M76" s="1"/>
      <c r="N76" s="1"/>
      <c r="O76" s="1"/>
    </row>
    <row r="77" spans="1:15" s="45" customFormat="1" x14ac:dyDescent="0.25">
      <c r="A77" s="54"/>
      <c r="B77" s="105"/>
      <c r="C77" s="105"/>
      <c r="D77" s="1"/>
      <c r="E77" s="1"/>
      <c r="F77" s="1"/>
      <c r="G77" s="1"/>
      <c r="H77" s="1"/>
      <c r="I77"/>
      <c r="K77" s="1"/>
      <c r="L77" s="1"/>
      <c r="M77" s="1"/>
      <c r="N77" s="1"/>
      <c r="O77" s="1"/>
    </row>
    <row r="78" spans="1:15" s="45" customFormat="1" x14ac:dyDescent="0.25">
      <c r="A78" s="54"/>
      <c r="B78" s="105"/>
      <c r="C78" s="105"/>
      <c r="D78" s="1"/>
      <c r="E78" s="1"/>
      <c r="F78" s="1"/>
      <c r="G78" s="1"/>
      <c r="H78" s="1"/>
      <c r="I78"/>
      <c r="K78" s="1"/>
      <c r="L78" s="1"/>
      <c r="M78" s="1"/>
      <c r="N78" s="1"/>
      <c r="O78" s="1"/>
    </row>
    <row r="79" spans="1:15" s="45" customFormat="1" x14ac:dyDescent="0.25">
      <c r="A79" s="54"/>
      <c r="B79" s="105"/>
      <c r="C79" s="105"/>
      <c r="D79" s="1"/>
      <c r="E79" s="1"/>
      <c r="F79" s="1"/>
      <c r="G79" s="1"/>
      <c r="H79" s="1"/>
      <c r="I79"/>
      <c r="K79" s="1"/>
      <c r="L79" s="1"/>
      <c r="M79" s="1"/>
      <c r="N79" s="1"/>
      <c r="O79" s="1"/>
    </row>
    <row r="80" spans="1:15" s="45" customFormat="1" x14ac:dyDescent="0.25">
      <c r="A80" s="54"/>
      <c r="B80" s="105"/>
      <c r="C80" s="105"/>
      <c r="D80" s="1"/>
      <c r="E80" s="1"/>
      <c r="F80" s="1"/>
      <c r="G80" s="1"/>
      <c r="H80" s="1"/>
      <c r="I80"/>
      <c r="K80" s="1"/>
      <c r="L80" s="1"/>
      <c r="M80" s="1"/>
      <c r="N80" s="1"/>
      <c r="O80" s="1"/>
    </row>
    <row r="81" spans="1:15" s="45" customFormat="1" x14ac:dyDescent="0.25">
      <c r="A81" s="54"/>
      <c r="B81" s="105"/>
      <c r="C81" s="105"/>
      <c r="D81" s="1"/>
      <c r="E81" s="1"/>
      <c r="F81" s="1"/>
      <c r="G81" s="1"/>
      <c r="H81" s="1"/>
      <c r="I81"/>
      <c r="K81" s="1"/>
      <c r="L81" s="1"/>
      <c r="M81" s="1"/>
      <c r="N81" s="1"/>
      <c r="O81" s="1"/>
    </row>
    <row r="82" spans="1:15" s="45" customFormat="1" x14ac:dyDescent="0.25">
      <c r="A82" s="54"/>
      <c r="B82" s="105"/>
      <c r="C82" s="105"/>
      <c r="D82" s="1"/>
      <c r="E82" s="1"/>
      <c r="F82" s="1"/>
      <c r="G82" s="1"/>
      <c r="H82" s="1"/>
      <c r="I82"/>
      <c r="K82" s="1"/>
      <c r="L82" s="1"/>
      <c r="M82" s="1"/>
      <c r="N82" s="1"/>
      <c r="O82" s="1"/>
    </row>
    <row r="83" spans="1:15" s="45" customFormat="1" x14ac:dyDescent="0.25">
      <c r="A83" s="54"/>
      <c r="B83" s="105"/>
      <c r="C83" s="105"/>
      <c r="D83" s="1"/>
      <c r="E83" s="1"/>
      <c r="F83" s="1"/>
      <c r="G83" s="1"/>
      <c r="H83" s="1"/>
      <c r="I83"/>
      <c r="K83" s="1"/>
      <c r="L83" s="1"/>
      <c r="M83" s="1"/>
      <c r="N83" s="1"/>
      <c r="O83" s="1"/>
    </row>
    <row r="84" spans="1:15" s="45" customFormat="1" x14ac:dyDescent="0.25">
      <c r="A84" s="54"/>
      <c r="B84" s="105"/>
      <c r="C84" s="105"/>
      <c r="D84" s="1"/>
      <c r="E84" s="1"/>
      <c r="F84" s="1"/>
      <c r="G84" s="1"/>
      <c r="H84" s="1"/>
      <c r="I84"/>
      <c r="K84" s="1"/>
      <c r="L84" s="1"/>
      <c r="M84" s="1"/>
      <c r="N84" s="1"/>
      <c r="O84" s="1"/>
    </row>
    <row r="85" spans="1:15" s="45" customFormat="1" x14ac:dyDescent="0.25">
      <c r="A85" s="54"/>
      <c r="B85" s="105"/>
      <c r="C85" s="105"/>
      <c r="D85" s="1"/>
      <c r="E85" s="1"/>
      <c r="F85" s="1"/>
      <c r="G85" s="1"/>
      <c r="H85" s="1"/>
      <c r="I85"/>
      <c r="K85" s="1"/>
      <c r="L85" s="1"/>
      <c r="M85" s="1"/>
      <c r="N85" s="1"/>
      <c r="O85" s="1"/>
    </row>
    <row r="86" spans="1:15" s="45" customFormat="1" x14ac:dyDescent="0.25">
      <c r="A86" s="54"/>
      <c r="B86" s="105"/>
      <c r="C86" s="105"/>
      <c r="D86" s="1"/>
      <c r="E86" s="1"/>
      <c r="F86" s="1"/>
      <c r="G86" s="1"/>
      <c r="H86" s="1"/>
      <c r="I86"/>
      <c r="K86" s="1"/>
      <c r="L86" s="1"/>
      <c r="M86" s="1"/>
      <c r="N86" s="1"/>
      <c r="O86" s="1"/>
    </row>
    <row r="87" spans="1:15" s="45" customFormat="1" x14ac:dyDescent="0.25">
      <c r="A87" s="54"/>
      <c r="B87" s="105"/>
      <c r="C87" s="105"/>
      <c r="D87" s="1"/>
      <c r="E87" s="1"/>
      <c r="F87" s="1"/>
      <c r="G87" s="1"/>
      <c r="H87" s="1"/>
      <c r="I87"/>
      <c r="K87" s="1"/>
      <c r="L87" s="1"/>
      <c r="M87" s="1"/>
      <c r="N87" s="1"/>
      <c r="O87" s="1"/>
    </row>
    <row r="88" spans="1:15" s="45" customFormat="1" x14ac:dyDescent="0.25">
      <c r="A88" s="54"/>
      <c r="B88" s="105"/>
      <c r="C88" s="105"/>
      <c r="D88" s="1"/>
      <c r="E88" s="1"/>
      <c r="F88" s="1"/>
      <c r="G88" s="1"/>
      <c r="H88" s="1"/>
      <c r="I88"/>
      <c r="K88" s="1"/>
      <c r="L88" s="1"/>
      <c r="M88" s="1"/>
      <c r="N88" s="1"/>
      <c r="O88" s="1"/>
    </row>
    <row r="89" spans="1:15" s="45" customFormat="1" x14ac:dyDescent="0.25">
      <c r="A89" s="54"/>
      <c r="B89" s="105"/>
      <c r="C89" s="105"/>
      <c r="D89" s="1"/>
      <c r="E89" s="1"/>
      <c r="F89" s="1"/>
      <c r="G89" s="1"/>
      <c r="H89" s="1"/>
      <c r="I89"/>
      <c r="K89" s="1"/>
      <c r="L89" s="1"/>
      <c r="M89" s="1"/>
      <c r="N89" s="1"/>
      <c r="O89" s="1"/>
    </row>
    <row r="90" spans="1:15" s="45" customFormat="1" x14ac:dyDescent="0.25">
      <c r="A90" s="54"/>
      <c r="B90" s="105"/>
      <c r="C90" s="105"/>
      <c r="D90" s="1"/>
      <c r="E90" s="1"/>
      <c r="F90" s="1"/>
      <c r="G90" s="1"/>
      <c r="H90" s="1"/>
      <c r="I90"/>
      <c r="K90" s="1"/>
      <c r="L90" s="1"/>
      <c r="M90" s="1"/>
      <c r="N90" s="1"/>
      <c r="O90" s="1"/>
    </row>
    <row r="91" spans="1:15" s="45" customFormat="1" x14ac:dyDescent="0.25">
      <c r="A91" s="54"/>
      <c r="B91" s="105"/>
      <c r="C91" s="105"/>
      <c r="D91" s="1"/>
      <c r="E91" s="1"/>
      <c r="F91" s="1"/>
      <c r="G91" s="1"/>
      <c r="H91" s="1"/>
      <c r="I91"/>
      <c r="K91" s="1"/>
      <c r="L91" s="1"/>
      <c r="M91" s="1"/>
      <c r="N91" s="1"/>
      <c r="O91" s="1"/>
    </row>
    <row r="92" spans="1:15" s="45" customFormat="1" x14ac:dyDescent="0.25">
      <c r="A92" s="54"/>
      <c r="B92" s="105"/>
      <c r="C92" s="105"/>
      <c r="D92" s="1"/>
      <c r="E92" s="1"/>
      <c r="F92" s="1"/>
      <c r="G92" s="1"/>
      <c r="H92" s="1"/>
      <c r="I92"/>
      <c r="K92" s="1"/>
      <c r="L92" s="1"/>
      <c r="M92" s="1"/>
      <c r="N92" s="1"/>
      <c r="O92" s="1"/>
    </row>
    <row r="93" spans="1:15" s="45" customFormat="1" x14ac:dyDescent="0.25">
      <c r="A93" s="54"/>
      <c r="B93" s="105"/>
      <c r="C93" s="105"/>
      <c r="D93" s="1"/>
      <c r="E93" s="1"/>
      <c r="F93" s="1"/>
      <c r="G93" s="1"/>
      <c r="H93" s="1"/>
      <c r="I93"/>
      <c r="K93" s="1"/>
      <c r="L93" s="1"/>
      <c r="M93" s="1"/>
      <c r="N93" s="1"/>
      <c r="O93" s="1"/>
    </row>
    <row r="94" spans="1:15" s="45" customFormat="1" x14ac:dyDescent="0.25">
      <c r="A94" s="54"/>
      <c r="B94" s="105"/>
      <c r="C94" s="105"/>
      <c r="D94" s="1"/>
      <c r="E94" s="1"/>
      <c r="F94" s="1"/>
      <c r="G94" s="1"/>
      <c r="H94" s="1"/>
      <c r="I94"/>
      <c r="K94" s="1"/>
      <c r="L94" s="1"/>
      <c r="M94" s="1"/>
      <c r="N94" s="1"/>
      <c r="O94" s="1"/>
    </row>
    <row r="95" spans="1:15" s="45" customFormat="1" x14ac:dyDescent="0.25">
      <c r="A95" s="54"/>
      <c r="B95" s="105"/>
      <c r="C95" s="105"/>
      <c r="D95" s="1"/>
      <c r="E95" s="1"/>
      <c r="F95" s="1"/>
      <c r="G95" s="1"/>
      <c r="H95" s="1"/>
      <c r="I95"/>
      <c r="K95" s="1"/>
      <c r="L95" s="1"/>
      <c r="M95" s="1"/>
      <c r="N95" s="1"/>
      <c r="O95" s="1"/>
    </row>
    <row r="96" spans="1:15" s="45" customFormat="1" x14ac:dyDescent="0.25">
      <c r="A96" s="54"/>
      <c r="B96" s="105"/>
      <c r="C96" s="105"/>
      <c r="D96" s="1"/>
      <c r="E96" s="1"/>
      <c r="F96" s="1"/>
      <c r="G96" s="1"/>
      <c r="H96" s="1"/>
      <c r="I96"/>
      <c r="K96" s="1"/>
      <c r="L96" s="1"/>
      <c r="M96" s="1"/>
      <c r="N96" s="1"/>
      <c r="O96" s="1"/>
    </row>
    <row r="97" spans="1:15" s="45" customFormat="1" x14ac:dyDescent="0.25">
      <c r="A97" s="54"/>
      <c r="B97" s="105"/>
      <c r="C97" s="105"/>
      <c r="D97" s="1"/>
      <c r="E97" s="1"/>
      <c r="F97" s="1"/>
      <c r="G97" s="1"/>
      <c r="H97" s="1"/>
      <c r="I97"/>
      <c r="K97" s="1"/>
      <c r="L97" s="1"/>
      <c r="M97" s="1"/>
      <c r="N97" s="1"/>
      <c r="O97" s="1"/>
    </row>
    <row r="98" spans="1:15" s="45" customFormat="1" x14ac:dyDescent="0.25">
      <c r="A98" s="54"/>
      <c r="B98" s="105"/>
      <c r="C98" s="105"/>
      <c r="D98" s="1"/>
      <c r="E98" s="1"/>
      <c r="F98" s="1"/>
      <c r="G98" s="1"/>
      <c r="H98" s="1"/>
      <c r="I98"/>
      <c r="K98" s="1"/>
      <c r="L98" s="1"/>
      <c r="M98" s="1"/>
      <c r="N98" s="1"/>
      <c r="O98" s="1"/>
    </row>
    <row r="99" spans="1:15" s="45" customFormat="1" x14ac:dyDescent="0.25">
      <c r="A99" s="54"/>
      <c r="B99" s="105"/>
      <c r="C99" s="105"/>
      <c r="D99" s="1"/>
      <c r="E99" s="1"/>
      <c r="F99" s="1"/>
      <c r="G99" s="1"/>
      <c r="H99" s="1"/>
      <c r="I99"/>
      <c r="K99" s="1"/>
      <c r="L99" s="1"/>
      <c r="M99" s="1"/>
      <c r="N99" s="1"/>
      <c r="O99" s="1"/>
    </row>
    <row r="100" spans="1:15" s="45" customFormat="1" x14ac:dyDescent="0.25">
      <c r="A100" s="54"/>
      <c r="B100" s="105"/>
      <c r="C100" s="105"/>
      <c r="D100" s="1"/>
      <c r="E100" s="1"/>
      <c r="F100" s="1"/>
      <c r="G100" s="1"/>
      <c r="H100" s="1"/>
      <c r="I100"/>
      <c r="K100" s="1"/>
      <c r="L100" s="1"/>
      <c r="M100" s="1"/>
      <c r="N100" s="1"/>
      <c r="O100" s="1"/>
    </row>
    <row r="101" spans="1:15" s="45" customFormat="1" x14ac:dyDescent="0.25">
      <c r="A101" s="54"/>
      <c r="B101" s="105"/>
      <c r="C101" s="105"/>
      <c r="D101" s="1"/>
      <c r="E101" s="1"/>
      <c r="F101" s="1"/>
      <c r="G101" s="1"/>
      <c r="H101" s="1"/>
      <c r="I101"/>
      <c r="K101" s="1"/>
      <c r="L101" s="1"/>
      <c r="M101" s="1"/>
      <c r="N101" s="1"/>
      <c r="O101" s="1"/>
    </row>
    <row r="102" spans="1:15" s="45" customFormat="1" x14ac:dyDescent="0.25">
      <c r="A102" s="54"/>
      <c r="B102" s="105"/>
      <c r="C102" s="105"/>
      <c r="D102" s="1"/>
      <c r="E102" s="1"/>
      <c r="F102" s="1"/>
      <c r="G102" s="1"/>
      <c r="H102" s="1"/>
      <c r="I102"/>
      <c r="K102" s="1"/>
      <c r="L102" s="1"/>
      <c r="M102" s="1"/>
      <c r="N102" s="1"/>
      <c r="O102" s="1"/>
    </row>
    <row r="103" spans="1:15" s="45" customFormat="1" x14ac:dyDescent="0.25">
      <c r="A103" s="1"/>
      <c r="B103" s="105"/>
      <c r="C103" s="105"/>
      <c r="D103" s="1"/>
      <c r="E103" s="1"/>
      <c r="F103" s="1"/>
      <c r="G103" s="1"/>
      <c r="H103" s="1"/>
      <c r="I103"/>
      <c r="K103" s="1"/>
      <c r="L103" s="1"/>
      <c r="M103" s="1"/>
      <c r="N103" s="1"/>
      <c r="O103" s="1"/>
    </row>
    <row r="104" spans="1:15" s="45" customFormat="1" x14ac:dyDescent="0.25">
      <c r="A104" s="1"/>
      <c r="B104" s="105"/>
      <c r="C104" s="105"/>
      <c r="D104" s="1"/>
      <c r="E104" s="1"/>
      <c r="F104" s="1"/>
      <c r="G104" s="1"/>
      <c r="H104" s="1"/>
      <c r="I104"/>
      <c r="K104" s="1"/>
      <c r="L104" s="1"/>
      <c r="M104" s="1"/>
      <c r="N104" s="1"/>
      <c r="O104" s="1"/>
    </row>
    <row r="105" spans="1:15" s="45" customFormat="1" x14ac:dyDescent="0.25">
      <c r="A105" s="1"/>
      <c r="B105" s="105"/>
      <c r="C105" s="105"/>
      <c r="D105" s="1"/>
      <c r="E105" s="1"/>
      <c r="F105" s="1"/>
      <c r="G105" s="1"/>
      <c r="H105" s="1"/>
      <c r="I105"/>
      <c r="K105" s="1"/>
      <c r="L105" s="1"/>
      <c r="M105" s="1"/>
      <c r="N105" s="1"/>
      <c r="O105" s="1"/>
    </row>
    <row r="106" spans="1:15" s="45" customFormat="1" x14ac:dyDescent="0.25">
      <c r="A106" s="1"/>
      <c r="B106" s="105"/>
      <c r="C106" s="105"/>
      <c r="D106" s="1"/>
      <c r="E106" s="1"/>
      <c r="F106" s="1"/>
      <c r="G106" s="1"/>
      <c r="H106" s="1"/>
      <c r="I106"/>
      <c r="K106" s="1"/>
      <c r="L106" s="1"/>
      <c r="M106" s="1"/>
      <c r="N106" s="1"/>
      <c r="O106" s="1"/>
    </row>
    <row r="107" spans="1:15" s="45" customFormat="1" x14ac:dyDescent="0.25">
      <c r="A107" s="1"/>
      <c r="B107" s="105"/>
      <c r="C107" s="105"/>
      <c r="D107" s="1"/>
      <c r="E107" s="1"/>
      <c r="F107" s="1"/>
      <c r="G107" s="1"/>
      <c r="H107" s="1"/>
      <c r="I107"/>
      <c r="K107" s="1"/>
      <c r="L107" s="1"/>
      <c r="M107" s="1"/>
      <c r="N107" s="1"/>
      <c r="O107" s="1"/>
    </row>
    <row r="108" spans="1:15" s="45" customFormat="1" x14ac:dyDescent="0.25">
      <c r="A108" s="1"/>
      <c r="B108" s="105"/>
      <c r="C108" s="105"/>
      <c r="D108" s="1"/>
      <c r="E108" s="1"/>
      <c r="F108" s="1"/>
      <c r="G108" s="1"/>
      <c r="H108" s="1"/>
      <c r="I108"/>
      <c r="K108" s="1"/>
      <c r="L108" s="1"/>
      <c r="M108" s="1"/>
      <c r="N108" s="1"/>
      <c r="O108" s="1"/>
    </row>
    <row r="109" spans="1:15" s="45" customFormat="1" x14ac:dyDescent="0.25">
      <c r="A109" s="1"/>
      <c r="B109" s="105"/>
      <c r="C109" s="105"/>
      <c r="D109" s="1"/>
      <c r="E109" s="1"/>
      <c r="F109" s="1"/>
      <c r="G109" s="1"/>
      <c r="H109" s="1"/>
      <c r="I109"/>
      <c r="K109" s="1"/>
      <c r="L109" s="1"/>
      <c r="M109" s="1"/>
      <c r="N109" s="1"/>
      <c r="O109" s="1"/>
    </row>
    <row r="110" spans="1:15" s="45" customFormat="1" x14ac:dyDescent="0.25">
      <c r="A110" s="1"/>
      <c r="B110" s="105"/>
      <c r="C110" s="105"/>
      <c r="D110" s="1"/>
      <c r="E110" s="1"/>
      <c r="F110" s="1"/>
      <c r="G110" s="1"/>
      <c r="H110" s="1"/>
      <c r="I110"/>
      <c r="K110" s="1"/>
      <c r="L110" s="1"/>
      <c r="M110" s="1"/>
      <c r="N110" s="1"/>
      <c r="O110" s="1"/>
    </row>
    <row r="111" spans="1:15" s="45" customFormat="1" x14ac:dyDescent="0.25">
      <c r="A111" s="1"/>
      <c r="B111" s="105"/>
      <c r="C111" s="105"/>
      <c r="D111" s="1"/>
      <c r="E111" s="1"/>
      <c r="F111" s="1"/>
      <c r="G111" s="1"/>
      <c r="H111" s="1"/>
      <c r="I111"/>
      <c r="K111" s="1"/>
      <c r="L111" s="1"/>
      <c r="M111" s="1"/>
      <c r="N111" s="1"/>
      <c r="O111" s="1"/>
    </row>
    <row r="112" spans="1:15" s="45" customFormat="1" x14ac:dyDescent="0.25">
      <c r="A112" s="1"/>
      <c r="B112" s="105"/>
      <c r="C112" s="105"/>
      <c r="D112" s="1"/>
      <c r="E112" s="1"/>
      <c r="F112" s="1"/>
      <c r="G112" s="1"/>
      <c r="H112" s="1"/>
      <c r="I112"/>
      <c r="K112" s="1"/>
      <c r="L112" s="1"/>
      <c r="M112" s="1"/>
      <c r="N112" s="1"/>
      <c r="O112" s="1"/>
    </row>
    <row r="113" spans="1:15" s="45" customFormat="1" x14ac:dyDescent="0.25">
      <c r="A113" s="1"/>
      <c r="B113" s="105"/>
      <c r="C113" s="105"/>
      <c r="D113" s="1"/>
      <c r="E113" s="1"/>
      <c r="F113" s="1"/>
      <c r="G113" s="1"/>
      <c r="H113" s="1"/>
      <c r="I113"/>
      <c r="K113" s="1"/>
      <c r="L113" s="1"/>
      <c r="M113" s="1"/>
      <c r="N113" s="1"/>
      <c r="O113" s="1"/>
    </row>
    <row r="114" spans="1:15" s="45" customFormat="1" x14ac:dyDescent="0.25">
      <c r="A114" s="1"/>
      <c r="B114" s="105"/>
      <c r="C114" s="105"/>
      <c r="D114" s="1"/>
      <c r="E114" s="1"/>
      <c r="F114" s="1"/>
      <c r="G114" s="1"/>
      <c r="H114" s="1"/>
      <c r="I114"/>
      <c r="K114" s="1"/>
      <c r="L114" s="1"/>
      <c r="M114" s="1"/>
      <c r="N114" s="1"/>
      <c r="O114" s="1"/>
    </row>
    <row r="115" spans="1:15" s="45" customFormat="1" x14ac:dyDescent="0.25">
      <c r="A115" s="1"/>
      <c r="B115" s="105"/>
      <c r="C115" s="105"/>
      <c r="D115" s="1"/>
      <c r="E115" s="1"/>
      <c r="F115" s="1"/>
      <c r="G115" s="1"/>
      <c r="H115" s="1"/>
      <c r="I115"/>
      <c r="K115" s="1"/>
      <c r="L115" s="1"/>
      <c r="M115" s="1"/>
      <c r="N115" s="1"/>
      <c r="O115" s="1"/>
    </row>
    <row r="116" spans="1:15" s="45" customFormat="1" x14ac:dyDescent="0.25">
      <c r="A116" s="1"/>
      <c r="B116" s="105"/>
      <c r="C116" s="105"/>
      <c r="D116" s="1"/>
      <c r="E116" s="1"/>
      <c r="F116" s="1"/>
      <c r="G116" s="1"/>
      <c r="H116" s="1"/>
      <c r="I116"/>
      <c r="K116" s="1"/>
      <c r="L116" s="1"/>
      <c r="M116" s="1"/>
      <c r="N116" s="1"/>
      <c r="O116" s="1"/>
    </row>
    <row r="117" spans="1:15" s="45" customFormat="1" x14ac:dyDescent="0.25">
      <c r="A117" s="1"/>
      <c r="B117" s="105"/>
      <c r="C117" s="105"/>
      <c r="D117" s="1"/>
      <c r="E117" s="1"/>
      <c r="F117" s="1"/>
      <c r="G117" s="1"/>
      <c r="H117" s="1"/>
      <c r="I117"/>
      <c r="K117" s="1"/>
      <c r="L117" s="1"/>
      <c r="M117" s="1"/>
      <c r="N117" s="1"/>
      <c r="O117" s="1"/>
    </row>
    <row r="118" spans="1:15" s="45" customFormat="1" x14ac:dyDescent="0.25">
      <c r="A118" s="1"/>
      <c r="B118" s="105"/>
      <c r="C118" s="105"/>
      <c r="D118" s="1"/>
      <c r="E118" s="1"/>
      <c r="F118" s="1"/>
      <c r="G118" s="1"/>
      <c r="H118" s="1"/>
      <c r="I118"/>
      <c r="K118" s="1"/>
      <c r="L118" s="1"/>
      <c r="M118" s="1"/>
      <c r="N118" s="1"/>
      <c r="O118" s="1"/>
    </row>
    <row r="119" spans="1:15" s="45" customFormat="1" x14ac:dyDescent="0.25">
      <c r="A119" s="1"/>
      <c r="B119" s="105"/>
      <c r="C119" s="105"/>
      <c r="D119" s="1"/>
      <c r="E119" s="1"/>
      <c r="F119" s="1"/>
      <c r="G119" s="1"/>
      <c r="H119" s="1"/>
      <c r="I119"/>
      <c r="K119" s="1"/>
      <c r="L119" s="1"/>
      <c r="M119" s="1"/>
      <c r="N119" s="1"/>
      <c r="O119" s="1"/>
    </row>
    <row r="120" spans="1:15" s="45" customFormat="1" x14ac:dyDescent="0.25">
      <c r="A120" s="1"/>
      <c r="B120" s="105"/>
      <c r="C120" s="105"/>
      <c r="D120" s="1"/>
      <c r="E120" s="1"/>
      <c r="F120" s="1"/>
      <c r="G120" s="1"/>
      <c r="H120" s="1"/>
      <c r="I120"/>
      <c r="K120" s="1"/>
      <c r="L120" s="1"/>
      <c r="M120" s="1"/>
      <c r="N120" s="1"/>
      <c r="O120" s="1"/>
    </row>
    <row r="121" spans="1:15" s="45" customFormat="1" x14ac:dyDescent="0.25">
      <c r="A121" s="1"/>
      <c r="B121" s="105"/>
      <c r="C121" s="105"/>
      <c r="D121" s="1"/>
      <c r="E121" s="1"/>
      <c r="F121" s="1"/>
      <c r="G121" s="1"/>
      <c r="H121" s="1"/>
      <c r="I121"/>
      <c r="K121" s="1"/>
      <c r="L121" s="1"/>
      <c r="M121" s="1"/>
      <c r="N121" s="1"/>
      <c r="O121" s="1"/>
    </row>
    <row r="122" spans="1:15" s="45" customFormat="1" x14ac:dyDescent="0.25">
      <c r="A122" s="1"/>
      <c r="B122" s="105"/>
      <c r="C122" s="105"/>
      <c r="D122" s="1"/>
      <c r="E122" s="1"/>
      <c r="F122" s="1"/>
      <c r="G122" s="1"/>
      <c r="H122" s="1"/>
      <c r="I122"/>
      <c r="K122" s="1"/>
      <c r="L122" s="1"/>
      <c r="M122" s="1"/>
      <c r="N122" s="1"/>
      <c r="O122" s="1"/>
    </row>
    <row r="123" spans="1:15" s="45" customFormat="1" x14ac:dyDescent="0.25">
      <c r="A123" s="1"/>
      <c r="B123" s="105"/>
      <c r="C123" s="105"/>
      <c r="D123" s="1"/>
      <c r="E123" s="1"/>
      <c r="F123" s="1"/>
      <c r="G123" s="1"/>
      <c r="H123" s="1"/>
      <c r="I123"/>
      <c r="K123" s="1"/>
      <c r="L123" s="1"/>
      <c r="M123" s="1"/>
      <c r="N123" s="1"/>
      <c r="O123" s="1"/>
    </row>
    <row r="124" spans="1:15" s="45" customFormat="1" x14ac:dyDescent="0.25">
      <c r="A124" s="1"/>
      <c r="B124" s="105"/>
      <c r="C124" s="105"/>
      <c r="D124" s="1"/>
      <c r="E124" s="1"/>
      <c r="F124" s="1"/>
      <c r="G124" s="1"/>
      <c r="H124" s="1"/>
      <c r="I124"/>
      <c r="K124" s="1"/>
      <c r="L124" s="1"/>
      <c r="M124" s="1"/>
      <c r="N124" s="1"/>
      <c r="O124" s="1"/>
    </row>
    <row r="125" spans="1:15" s="45" customFormat="1" x14ac:dyDescent="0.25">
      <c r="A125" s="1"/>
      <c r="B125" s="105"/>
      <c r="C125" s="105"/>
      <c r="D125" s="1"/>
      <c r="E125" s="1"/>
      <c r="F125" s="1"/>
      <c r="G125" s="1"/>
      <c r="H125" s="1"/>
      <c r="I125"/>
      <c r="K125" s="1"/>
      <c r="L125" s="1"/>
      <c r="M125" s="1"/>
      <c r="N125" s="1"/>
      <c r="O125" s="1"/>
    </row>
    <row r="126" spans="1:15" s="45" customFormat="1" x14ac:dyDescent="0.25">
      <c r="A126" s="1"/>
      <c r="B126" s="105"/>
      <c r="C126" s="105"/>
      <c r="D126" s="1"/>
      <c r="E126" s="1"/>
      <c r="F126" s="1"/>
      <c r="G126" s="1"/>
      <c r="H126" s="1"/>
      <c r="I126"/>
      <c r="K126" s="1"/>
      <c r="L126" s="1"/>
      <c r="M126" s="1"/>
      <c r="N126" s="1"/>
      <c r="O126" s="1"/>
    </row>
    <row r="127" spans="1:15" s="45" customFormat="1" x14ac:dyDescent="0.25">
      <c r="A127" s="1"/>
      <c r="B127" s="105"/>
      <c r="C127" s="105"/>
      <c r="D127" s="1"/>
      <c r="E127" s="1"/>
      <c r="F127" s="1"/>
      <c r="G127" s="1"/>
      <c r="H127" s="1"/>
      <c r="I127"/>
      <c r="K127" s="1"/>
      <c r="L127" s="1"/>
      <c r="M127" s="1"/>
      <c r="N127" s="1"/>
      <c r="O127" s="1"/>
    </row>
    <row r="128" spans="1:15" s="45" customFormat="1" x14ac:dyDescent="0.25">
      <c r="A128" s="1"/>
      <c r="B128" s="105"/>
      <c r="C128" s="105"/>
      <c r="D128" s="1"/>
      <c r="E128" s="1"/>
      <c r="F128" s="1"/>
      <c r="G128" s="1"/>
      <c r="H128" s="1"/>
      <c r="I128"/>
      <c r="K128" s="1"/>
      <c r="L128" s="1"/>
      <c r="M128" s="1"/>
      <c r="N128" s="1"/>
      <c r="O128" s="1"/>
    </row>
    <row r="129" spans="1:15" s="45" customFormat="1" x14ac:dyDescent="0.25">
      <c r="A129" s="1"/>
      <c r="B129" s="105"/>
      <c r="C129" s="105"/>
      <c r="D129" s="1"/>
      <c r="E129" s="1"/>
      <c r="F129" s="1"/>
      <c r="G129" s="1"/>
      <c r="H129" s="1"/>
      <c r="I129"/>
      <c r="K129" s="1"/>
      <c r="L129" s="1"/>
      <c r="M129" s="1"/>
      <c r="N129" s="1"/>
      <c r="O129" s="1"/>
    </row>
    <row r="130" spans="1:15" s="45" customFormat="1" x14ac:dyDescent="0.25">
      <c r="A130" s="1"/>
      <c r="B130" s="105"/>
      <c r="C130" s="105"/>
      <c r="D130" s="1"/>
      <c r="E130" s="1"/>
      <c r="F130" s="1"/>
      <c r="G130" s="1"/>
      <c r="H130" s="1"/>
      <c r="I130"/>
      <c r="K130" s="1"/>
      <c r="L130" s="1"/>
      <c r="M130" s="1"/>
      <c r="N130" s="1"/>
      <c r="O130" s="1"/>
    </row>
    <row r="131" spans="1:15" s="45" customFormat="1" x14ac:dyDescent="0.25">
      <c r="A131" s="1"/>
      <c r="B131" s="105"/>
      <c r="C131" s="105"/>
      <c r="D131" s="1"/>
      <c r="E131" s="1"/>
      <c r="F131" s="1"/>
      <c r="G131" s="1"/>
      <c r="H131" s="1"/>
      <c r="I131"/>
      <c r="K131" s="1"/>
      <c r="L131" s="1"/>
      <c r="M131" s="1"/>
      <c r="N131" s="1"/>
      <c r="O131" s="1"/>
    </row>
    <row r="132" spans="1:15" s="45" customFormat="1" x14ac:dyDescent="0.25">
      <c r="A132" s="1"/>
      <c r="B132" s="105"/>
      <c r="C132" s="105"/>
      <c r="D132" s="1"/>
      <c r="E132" s="1"/>
      <c r="F132" s="1"/>
      <c r="G132" s="1"/>
      <c r="H132" s="1"/>
      <c r="I132"/>
      <c r="K132" s="1"/>
      <c r="L132" s="1"/>
      <c r="M132" s="1"/>
      <c r="N132" s="1"/>
      <c r="O132" s="1"/>
    </row>
    <row r="133" spans="1:15" s="45" customFormat="1" x14ac:dyDescent="0.25">
      <c r="A133" s="1"/>
      <c r="B133" s="105"/>
      <c r="C133" s="105"/>
      <c r="D133" s="1"/>
      <c r="E133" s="1"/>
      <c r="F133" s="1"/>
      <c r="G133" s="1"/>
      <c r="H133" s="1"/>
      <c r="I133"/>
      <c r="K133" s="1"/>
      <c r="L133" s="1"/>
      <c r="M133" s="1"/>
      <c r="N133" s="1"/>
      <c r="O133" s="1"/>
    </row>
    <row r="134" spans="1:15" s="45" customFormat="1" x14ac:dyDescent="0.25">
      <c r="A134" s="1"/>
      <c r="B134" s="105"/>
      <c r="C134" s="105"/>
      <c r="D134" s="1"/>
      <c r="E134" s="1"/>
      <c r="F134" s="1"/>
      <c r="G134" s="1"/>
      <c r="H134" s="1"/>
      <c r="I134"/>
      <c r="K134" s="1"/>
      <c r="L134" s="1"/>
      <c r="M134" s="1"/>
      <c r="N134" s="1"/>
      <c r="O134" s="1"/>
    </row>
    <row r="135" spans="1:15" s="45" customFormat="1" x14ac:dyDescent="0.25">
      <c r="A135" s="1"/>
      <c r="B135" s="105"/>
      <c r="C135" s="105"/>
      <c r="D135" s="1"/>
      <c r="E135" s="1"/>
      <c r="F135" s="1"/>
      <c r="G135" s="1"/>
      <c r="H135" s="1"/>
      <c r="I135"/>
      <c r="K135" s="1"/>
      <c r="L135" s="1"/>
      <c r="M135" s="1"/>
      <c r="N135" s="1"/>
      <c r="O135" s="1"/>
    </row>
    <row r="136" spans="1:15" s="45" customFormat="1" x14ac:dyDescent="0.25">
      <c r="A136" s="1"/>
      <c r="B136" s="105"/>
      <c r="C136" s="105"/>
      <c r="D136" s="1"/>
      <c r="E136" s="1"/>
      <c r="F136" s="1"/>
      <c r="G136" s="1"/>
      <c r="H136" s="1"/>
      <c r="I136"/>
      <c r="K136" s="1"/>
      <c r="L136" s="1"/>
      <c r="M136" s="1"/>
      <c r="N136" s="1"/>
      <c r="O136" s="1"/>
    </row>
    <row r="137" spans="1:15" s="45" customFormat="1" x14ac:dyDescent="0.25">
      <c r="A137" s="1"/>
      <c r="B137" s="105"/>
      <c r="C137" s="105"/>
      <c r="D137" s="1"/>
      <c r="E137" s="1"/>
      <c r="F137" s="1"/>
      <c r="G137" s="1"/>
      <c r="H137" s="1"/>
      <c r="I137"/>
      <c r="K137" s="1"/>
      <c r="L137" s="1"/>
      <c r="M137" s="1"/>
      <c r="N137" s="1"/>
      <c r="O137" s="1"/>
    </row>
    <row r="138" spans="1:15" s="45" customFormat="1" x14ac:dyDescent="0.25">
      <c r="A138" s="1"/>
      <c r="B138" s="105"/>
      <c r="C138" s="105"/>
      <c r="D138" s="1"/>
      <c r="E138" s="1"/>
      <c r="F138" s="1"/>
      <c r="G138" s="1"/>
      <c r="H138" s="1"/>
      <c r="I138"/>
      <c r="K138" s="1"/>
      <c r="L138" s="1"/>
      <c r="M138" s="1"/>
      <c r="N138" s="1"/>
      <c r="O138" s="1"/>
    </row>
    <row r="139" spans="1:15" s="45" customFormat="1" x14ac:dyDescent="0.25">
      <c r="A139" s="1"/>
      <c r="B139" s="105"/>
      <c r="C139" s="105"/>
      <c r="D139" s="1"/>
      <c r="E139" s="1"/>
      <c r="F139" s="1"/>
      <c r="G139" s="1"/>
      <c r="H139" s="1"/>
      <c r="I139"/>
      <c r="K139" s="1"/>
      <c r="L139" s="1"/>
      <c r="M139" s="1"/>
      <c r="N139" s="1"/>
      <c r="O139" s="1"/>
    </row>
    <row r="140" spans="1:15" s="45" customFormat="1" x14ac:dyDescent="0.25">
      <c r="A140" s="1"/>
      <c r="B140" s="105"/>
      <c r="C140" s="105"/>
      <c r="D140" s="1"/>
      <c r="E140" s="1"/>
      <c r="F140" s="1"/>
      <c r="G140" s="1"/>
      <c r="H140" s="1"/>
      <c r="I140"/>
      <c r="K140" s="1"/>
      <c r="L140" s="1"/>
      <c r="M140" s="1"/>
      <c r="N140" s="1"/>
      <c r="O140" s="1"/>
    </row>
    <row r="141" spans="1:15" s="45" customFormat="1" x14ac:dyDescent="0.25">
      <c r="A141" s="1"/>
      <c r="B141" s="105"/>
      <c r="C141" s="105"/>
      <c r="D141" s="1"/>
      <c r="E141" s="1"/>
      <c r="F141" s="1"/>
      <c r="G141" s="1"/>
      <c r="H141" s="1"/>
      <c r="I141"/>
      <c r="K141" s="1"/>
      <c r="L141" s="1"/>
      <c r="M141" s="1"/>
      <c r="N141" s="1"/>
      <c r="O141" s="1"/>
    </row>
    <row r="142" spans="1:15" s="45" customFormat="1" x14ac:dyDescent="0.25">
      <c r="A142" s="1"/>
      <c r="B142" s="105"/>
      <c r="C142" s="105"/>
      <c r="D142" s="1"/>
      <c r="E142" s="1"/>
      <c r="F142" s="1"/>
      <c r="G142" s="1"/>
      <c r="H142" s="1"/>
      <c r="I142"/>
      <c r="K142" s="1"/>
      <c r="L142" s="1"/>
      <c r="M142" s="1"/>
      <c r="N142" s="1"/>
      <c r="O142" s="1"/>
    </row>
    <row r="143" spans="1:15" s="45" customFormat="1" x14ac:dyDescent="0.25">
      <c r="A143" s="1"/>
      <c r="B143" s="105"/>
      <c r="C143" s="105"/>
      <c r="D143" s="1"/>
      <c r="E143" s="1"/>
      <c r="F143" s="1"/>
      <c r="G143" s="1"/>
      <c r="H143" s="1"/>
      <c r="I143"/>
      <c r="K143" s="1"/>
      <c r="L143" s="1"/>
      <c r="M143" s="1"/>
      <c r="N143" s="1"/>
      <c r="O143" s="1"/>
    </row>
    <row r="144" spans="1:15" s="45" customFormat="1" x14ac:dyDescent="0.25">
      <c r="A144" s="1"/>
      <c r="B144" s="105"/>
      <c r="C144" s="105"/>
      <c r="D144" s="1"/>
      <c r="E144" s="1"/>
      <c r="F144" s="1"/>
      <c r="G144" s="1"/>
      <c r="H144" s="1"/>
      <c r="I144"/>
      <c r="K144" s="1"/>
      <c r="L144" s="1"/>
      <c r="M144" s="1"/>
      <c r="N144" s="1"/>
      <c r="O144" s="1"/>
    </row>
    <row r="145" spans="1:15" s="45" customFormat="1" x14ac:dyDescent="0.25">
      <c r="A145" s="1"/>
      <c r="B145" s="105"/>
      <c r="C145" s="105"/>
      <c r="D145" s="1"/>
      <c r="E145" s="1"/>
      <c r="F145" s="1"/>
      <c r="G145" s="1"/>
      <c r="H145" s="1"/>
      <c r="I145"/>
      <c r="K145" s="1"/>
      <c r="L145" s="1"/>
      <c r="M145" s="1"/>
      <c r="N145" s="1"/>
      <c r="O145" s="1"/>
    </row>
    <row r="146" spans="1:15" s="45" customFormat="1" x14ac:dyDescent="0.25">
      <c r="A146" s="1"/>
      <c r="B146" s="105"/>
      <c r="C146" s="105"/>
      <c r="D146" s="1"/>
      <c r="E146" s="1"/>
      <c r="F146" s="1"/>
      <c r="G146" s="1"/>
      <c r="H146" s="1"/>
      <c r="I146"/>
      <c r="K146" s="1"/>
      <c r="L146" s="1"/>
      <c r="M146" s="1"/>
      <c r="N146" s="1"/>
      <c r="O146" s="1"/>
    </row>
    <row r="147" spans="1:15" s="45" customFormat="1" x14ac:dyDescent="0.25">
      <c r="A147" s="1"/>
      <c r="B147" s="105"/>
      <c r="C147" s="105"/>
      <c r="D147" s="1"/>
      <c r="E147" s="1"/>
      <c r="F147" s="1"/>
      <c r="G147" s="1"/>
      <c r="H147" s="1"/>
      <c r="I147"/>
      <c r="K147" s="1"/>
      <c r="L147" s="1"/>
      <c r="M147" s="1"/>
      <c r="N147" s="1"/>
      <c r="O147" s="1"/>
    </row>
    <row r="148" spans="1:15" s="45" customFormat="1" x14ac:dyDescent="0.25">
      <c r="A148" s="1"/>
      <c r="B148" s="105"/>
      <c r="C148" s="105"/>
      <c r="D148" s="1"/>
      <c r="E148" s="1"/>
      <c r="F148" s="1"/>
      <c r="G148" s="1"/>
      <c r="H148" s="1"/>
      <c r="I148"/>
      <c r="K148" s="1"/>
      <c r="L148" s="1"/>
      <c r="M148" s="1"/>
      <c r="N148" s="1"/>
      <c r="O148" s="1"/>
    </row>
    <row r="149" spans="1:15" s="45" customFormat="1" x14ac:dyDescent="0.25">
      <c r="A149" s="1"/>
      <c r="B149" s="105"/>
      <c r="C149" s="105"/>
      <c r="D149" s="1"/>
      <c r="E149" s="1"/>
      <c r="F149" s="1"/>
      <c r="G149" s="1"/>
      <c r="H149" s="1"/>
      <c r="I149"/>
      <c r="K149" s="1"/>
      <c r="L149" s="1"/>
      <c r="M149" s="1"/>
      <c r="N149" s="1"/>
      <c r="O149" s="1"/>
    </row>
  </sheetData>
  <mergeCells count="39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F21:F22"/>
    <mergeCell ref="G21:G22"/>
    <mergeCell ref="A67:E67"/>
    <mergeCell ref="F67:L67"/>
    <mergeCell ref="H21:H22"/>
    <mergeCell ref="I21:I22"/>
    <mergeCell ref="J21:J22"/>
    <mergeCell ref="K21:K22"/>
    <mergeCell ref="L21:L22"/>
    <mergeCell ref="A53:F53"/>
    <mergeCell ref="G53:L53"/>
    <mergeCell ref="A63:D63"/>
    <mergeCell ref="E63:H63"/>
    <mergeCell ref="I63:L63"/>
    <mergeCell ref="A64:E64"/>
    <mergeCell ref="F64:L64"/>
    <mergeCell ref="A68:E68"/>
    <mergeCell ref="F68:L68"/>
    <mergeCell ref="A69:D69"/>
    <mergeCell ref="E69:H69"/>
    <mergeCell ref="I69:L69"/>
  </mergeCells>
  <conditionalFormatting sqref="B1:B1048576">
    <cfRule type="duplicateValues" dxfId="28" priority="1"/>
  </conditionalFormatting>
  <conditionalFormatting sqref="B2">
    <cfRule type="duplicateValues" dxfId="27" priority="4"/>
  </conditionalFormatting>
  <conditionalFormatting sqref="B3">
    <cfRule type="duplicateValues" dxfId="26" priority="3"/>
  </conditionalFormatting>
  <conditionalFormatting sqref="B4">
    <cfRule type="duplicateValues" dxfId="25" priority="2"/>
  </conditionalFormatting>
  <conditionalFormatting sqref="B53:B1048576 B1 B6:B7 B9:B11 B13:B51">
    <cfRule type="duplicateValues" dxfId="24" priority="5"/>
  </conditionalFormatting>
  <conditionalFormatting sqref="B23:B51">
    <cfRule type="duplicateValues" dxfId="23" priority="6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A0EE5-B056-40E8-9055-F056C001CA3A}">
  <sheetPr>
    <tabColor theme="3" tint="-0.249977111117893"/>
    <pageSetUpPr fitToPage="1"/>
  </sheetPr>
  <dimension ref="A1:O144"/>
  <sheetViews>
    <sheetView view="pageBreakPreview" topLeftCell="A45" zoomScaleNormal="100" zoomScaleSheetLayoutView="100" workbookViewId="0">
      <selection activeCell="O25" sqref="O25"/>
    </sheetView>
  </sheetViews>
  <sheetFormatPr defaultColWidth="9.109375" defaultRowHeight="13.8" x14ac:dyDescent="0.25"/>
  <cols>
    <col min="1" max="1" width="7" style="1" customWidth="1"/>
    <col min="2" max="2" width="7" style="105" customWidth="1"/>
    <col min="3" max="3" width="13.33203125" style="105" customWidth="1"/>
    <col min="4" max="4" width="22.33203125" style="1" customWidth="1"/>
    <col min="5" max="5" width="11.6640625" style="1" customWidth="1"/>
    <col min="6" max="6" width="7.6640625" style="1" customWidth="1"/>
    <col min="7" max="7" width="21" style="1" customWidth="1"/>
    <col min="8" max="8" width="11.77734375" style="1" customWidth="1"/>
    <col min="9" max="9" width="12.33203125" style="1" customWidth="1"/>
    <col min="10" max="10" width="11.6640625" style="45" customWidth="1"/>
    <col min="11" max="11" width="13.33203125" style="1" customWidth="1"/>
    <col min="12" max="12" width="18.6640625" style="1" customWidth="1"/>
    <col min="13" max="16384" width="9.109375" style="1"/>
  </cols>
  <sheetData>
    <row r="1" spans="1:15" ht="19.2" customHeight="1" x14ac:dyDescent="0.2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5" ht="19.2" customHeight="1" x14ac:dyDescent="0.25">
      <c r="A2" s="234" t="s">
        <v>44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5" ht="19.2" customHeight="1" x14ac:dyDescent="0.25">
      <c r="A3" s="234" t="s">
        <v>11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5" ht="19.2" customHeight="1" x14ac:dyDescent="0.25">
      <c r="A4" s="234" t="s">
        <v>45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5" ht="7.2" customHeight="1" x14ac:dyDescent="0.3">
      <c r="A5" s="235" t="s">
        <v>47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O5" s="24"/>
    </row>
    <row r="6" spans="1:15" s="2" customFormat="1" ht="28.8" x14ac:dyDescent="0.25">
      <c r="A6" s="236" t="s">
        <v>66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</row>
    <row r="7" spans="1:15" s="2" customFormat="1" ht="18" customHeight="1" x14ac:dyDescent="0.25">
      <c r="A7" s="237" t="s">
        <v>17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</row>
    <row r="8" spans="1:15" s="2" customFormat="1" ht="19.2" customHeight="1" thickBot="1" x14ac:dyDescent="0.3">
      <c r="A8" s="238" t="s">
        <v>68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</row>
    <row r="9" spans="1:15" ht="19.5" customHeight="1" thickTop="1" x14ac:dyDescent="0.25">
      <c r="A9" s="239" t="s">
        <v>22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1"/>
    </row>
    <row r="10" spans="1:15" ht="18" customHeight="1" x14ac:dyDescent="0.25">
      <c r="A10" s="242" t="s">
        <v>177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4"/>
    </row>
    <row r="11" spans="1:15" ht="19.5" customHeight="1" x14ac:dyDescent="0.25">
      <c r="A11" s="242" t="s">
        <v>111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4"/>
    </row>
    <row r="12" spans="1:15" ht="5.25" customHeight="1" x14ac:dyDescent="0.25">
      <c r="A12" s="231" t="s">
        <v>47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3"/>
    </row>
    <row r="13" spans="1:15" ht="15.6" x14ac:dyDescent="0.3">
      <c r="A13" s="38" t="s">
        <v>48</v>
      </c>
      <c r="B13" s="21"/>
      <c r="C13" s="21"/>
      <c r="D13" s="62"/>
      <c r="E13" s="5"/>
      <c r="F13" s="5"/>
      <c r="G13" s="31" t="s">
        <v>69</v>
      </c>
      <c r="H13" s="5"/>
      <c r="I13" s="5"/>
      <c r="J13" s="39"/>
      <c r="K13" s="28"/>
      <c r="L13" s="29" t="s">
        <v>181</v>
      </c>
    </row>
    <row r="14" spans="1:15" ht="15.6" x14ac:dyDescent="0.3">
      <c r="A14" s="16" t="s">
        <v>178</v>
      </c>
      <c r="B14" s="12"/>
      <c r="C14" s="12"/>
      <c r="D14" s="65"/>
      <c r="E14" s="6"/>
      <c r="F14" s="6"/>
      <c r="G14" s="108" t="s">
        <v>179</v>
      </c>
      <c r="H14" s="6"/>
      <c r="I14" s="6"/>
      <c r="J14" s="40"/>
      <c r="K14" s="30"/>
      <c r="L14" s="64" t="s">
        <v>70</v>
      </c>
    </row>
    <row r="15" spans="1:15" ht="14.4" x14ac:dyDescent="0.25">
      <c r="A15" s="245" t="s">
        <v>10</v>
      </c>
      <c r="B15" s="246"/>
      <c r="C15" s="246"/>
      <c r="D15" s="246"/>
      <c r="E15" s="246"/>
      <c r="F15" s="246"/>
      <c r="G15" s="247"/>
      <c r="H15" s="19" t="s">
        <v>1</v>
      </c>
      <c r="I15" s="18"/>
      <c r="J15" s="41"/>
      <c r="K15" s="18"/>
      <c r="L15" s="20"/>
    </row>
    <row r="16" spans="1:15" ht="14.4" x14ac:dyDescent="0.25">
      <c r="A16" s="17" t="s">
        <v>18</v>
      </c>
      <c r="B16" s="13"/>
      <c r="C16" s="13"/>
      <c r="D16" s="11"/>
      <c r="E16" s="8"/>
      <c r="F16" s="11"/>
      <c r="G16" s="10" t="s">
        <v>47</v>
      </c>
      <c r="H16" s="33" t="s">
        <v>180</v>
      </c>
      <c r="I16" s="8"/>
      <c r="J16" s="42"/>
      <c r="K16" s="8"/>
      <c r="L16" s="69"/>
    </row>
    <row r="17" spans="1:14" ht="14.4" x14ac:dyDescent="0.25">
      <c r="A17" s="17" t="s">
        <v>19</v>
      </c>
      <c r="B17" s="13"/>
      <c r="C17" s="13"/>
      <c r="D17" s="10"/>
      <c r="E17" s="8"/>
      <c r="F17" s="11"/>
      <c r="G17" s="10" t="s">
        <v>50</v>
      </c>
      <c r="H17" s="33" t="s">
        <v>39</v>
      </c>
      <c r="I17" s="8"/>
      <c r="J17" s="42"/>
      <c r="K17" s="8"/>
      <c r="L17" s="32"/>
    </row>
    <row r="18" spans="1:14" ht="14.4" x14ac:dyDescent="0.25">
      <c r="A18" s="17" t="s">
        <v>20</v>
      </c>
      <c r="B18" s="13"/>
      <c r="C18" s="13"/>
      <c r="D18" s="10"/>
      <c r="E18" s="8"/>
      <c r="F18" s="11"/>
      <c r="G18" s="10" t="s">
        <v>60</v>
      </c>
      <c r="H18" s="33" t="s">
        <v>40</v>
      </c>
      <c r="I18" s="8"/>
      <c r="J18" s="42"/>
      <c r="K18" s="8"/>
      <c r="L18" s="32"/>
    </row>
    <row r="19" spans="1:14" ht="16.2" thickBot="1" x14ac:dyDescent="0.3">
      <c r="A19" s="17" t="s">
        <v>16</v>
      </c>
      <c r="B19" s="14"/>
      <c r="C19" s="14"/>
      <c r="D19" s="68"/>
      <c r="E19" s="9"/>
      <c r="F19" s="9"/>
      <c r="G19" s="10" t="s">
        <v>54</v>
      </c>
      <c r="H19" s="98" t="s">
        <v>38</v>
      </c>
      <c r="I19" s="8"/>
      <c r="J19" s="74">
        <v>66</v>
      </c>
      <c r="L19" s="75"/>
    </row>
    <row r="20" spans="1:14" ht="6" customHeight="1" thickTop="1" thickBot="1" x14ac:dyDescent="0.3">
      <c r="A20" s="26"/>
      <c r="B20" s="23"/>
      <c r="C20" s="23"/>
      <c r="D20" s="22"/>
      <c r="E20" s="22"/>
      <c r="F20" s="22"/>
      <c r="G20" s="22"/>
      <c r="H20" s="22"/>
      <c r="I20" s="22"/>
      <c r="J20" s="43"/>
      <c r="K20" s="22"/>
      <c r="L20" s="27"/>
    </row>
    <row r="21" spans="1:14" s="3" customFormat="1" ht="21" customHeight="1" thickTop="1" x14ac:dyDescent="0.25">
      <c r="A21" s="248" t="s">
        <v>7</v>
      </c>
      <c r="B21" s="250" t="s">
        <v>13</v>
      </c>
      <c r="C21" s="250" t="s">
        <v>37</v>
      </c>
      <c r="D21" s="250" t="s">
        <v>2</v>
      </c>
      <c r="E21" s="250" t="s">
        <v>36</v>
      </c>
      <c r="F21" s="250" t="s">
        <v>9</v>
      </c>
      <c r="G21" s="250" t="s">
        <v>14</v>
      </c>
      <c r="H21" s="250" t="s">
        <v>8</v>
      </c>
      <c r="I21" s="250" t="s">
        <v>26</v>
      </c>
      <c r="J21" s="254" t="s">
        <v>23</v>
      </c>
      <c r="K21" s="256" t="s">
        <v>25</v>
      </c>
      <c r="L21" s="258" t="s">
        <v>15</v>
      </c>
    </row>
    <row r="22" spans="1:14" s="3" customFormat="1" ht="13.5" customHeight="1" x14ac:dyDescent="0.25">
      <c r="A22" s="249"/>
      <c r="B22" s="251"/>
      <c r="C22" s="251"/>
      <c r="D22" s="251"/>
      <c r="E22" s="251"/>
      <c r="F22" s="251"/>
      <c r="G22" s="251"/>
      <c r="H22" s="251"/>
      <c r="I22" s="251"/>
      <c r="J22" s="255"/>
      <c r="K22" s="257"/>
      <c r="L22" s="259"/>
    </row>
    <row r="23" spans="1:14" x14ac:dyDescent="0.25">
      <c r="A23" s="87">
        <v>1</v>
      </c>
      <c r="B23" s="82">
        <v>179</v>
      </c>
      <c r="C23" s="82">
        <v>10101383875</v>
      </c>
      <c r="D23" s="83" t="s">
        <v>118</v>
      </c>
      <c r="E23" s="81">
        <v>38568</v>
      </c>
      <c r="F23" s="84" t="s">
        <v>24</v>
      </c>
      <c r="G23" s="99" t="s">
        <v>108</v>
      </c>
      <c r="H23" s="110">
        <v>7.480324074074074E-2</v>
      </c>
      <c r="I23" s="110" t="s">
        <v>47</v>
      </c>
      <c r="J23" s="85">
        <f>$J$19/((H23*24))</f>
        <v>36.763113105369023</v>
      </c>
      <c r="K23" s="86"/>
      <c r="L23" s="88"/>
    </row>
    <row r="24" spans="1:14" x14ac:dyDescent="0.25">
      <c r="A24" s="89">
        <v>2</v>
      </c>
      <c r="B24" s="82">
        <v>177</v>
      </c>
      <c r="C24" s="82">
        <v>10092421378</v>
      </c>
      <c r="D24" s="83" t="s">
        <v>114</v>
      </c>
      <c r="E24" s="81">
        <v>38855</v>
      </c>
      <c r="F24" s="84" t="s">
        <v>24</v>
      </c>
      <c r="G24" s="99" t="s">
        <v>108</v>
      </c>
      <c r="H24" s="110">
        <v>7.4884259259259262E-2</v>
      </c>
      <c r="I24" s="110">
        <f>H24-$H$23</f>
        <v>8.1018518518521931E-5</v>
      </c>
      <c r="J24" s="85">
        <f t="shared" ref="J24:J35" si="0">$J$19/((H24*24))</f>
        <v>36.723338485316845</v>
      </c>
      <c r="K24" s="86"/>
      <c r="L24" s="88"/>
    </row>
    <row r="25" spans="1:14" x14ac:dyDescent="0.25">
      <c r="A25" s="87">
        <v>3</v>
      </c>
      <c r="B25" s="86">
        <v>184</v>
      </c>
      <c r="C25" s="82">
        <v>10113514434</v>
      </c>
      <c r="D25" s="83" t="s">
        <v>119</v>
      </c>
      <c r="E25" s="81">
        <v>39413</v>
      </c>
      <c r="F25" s="84" t="s">
        <v>33</v>
      </c>
      <c r="G25" s="99" t="s">
        <v>108</v>
      </c>
      <c r="H25" s="110">
        <v>7.4918981481481475E-2</v>
      </c>
      <c r="I25" s="110">
        <f>H25-$H$23</f>
        <v>1.157407407407357E-4</v>
      </c>
      <c r="J25" s="85">
        <f t="shared" si="0"/>
        <v>36.706318553993512</v>
      </c>
      <c r="K25" s="86"/>
      <c r="L25" s="88"/>
    </row>
    <row r="26" spans="1:14" x14ac:dyDescent="0.25">
      <c r="A26" s="89">
        <v>4</v>
      </c>
      <c r="B26" s="86">
        <v>183</v>
      </c>
      <c r="C26" s="82">
        <v>10095661683</v>
      </c>
      <c r="D26" s="83" t="s">
        <v>116</v>
      </c>
      <c r="E26" s="81">
        <v>39098</v>
      </c>
      <c r="F26" s="84" t="s">
        <v>33</v>
      </c>
      <c r="G26" s="99" t="s">
        <v>108</v>
      </c>
      <c r="H26" s="110">
        <v>7.4918981481481475E-2</v>
      </c>
      <c r="I26" s="110">
        <f>H26-$H$23</f>
        <v>1.157407407407357E-4</v>
      </c>
      <c r="J26" s="85">
        <f t="shared" si="0"/>
        <v>36.706318553993512</v>
      </c>
      <c r="K26" s="86"/>
      <c r="L26" s="88"/>
    </row>
    <row r="27" spans="1:14" x14ac:dyDescent="0.25">
      <c r="A27" s="87">
        <v>5</v>
      </c>
      <c r="B27" s="86">
        <v>193</v>
      </c>
      <c r="C27" s="82">
        <v>10119756483</v>
      </c>
      <c r="D27" s="83" t="s">
        <v>113</v>
      </c>
      <c r="E27" s="81">
        <v>38441</v>
      </c>
      <c r="F27" s="84" t="s">
        <v>24</v>
      </c>
      <c r="G27" s="99" t="s">
        <v>65</v>
      </c>
      <c r="H27" s="110">
        <v>7.4942129629629636E-2</v>
      </c>
      <c r="I27" s="110">
        <f t="shared" ref="I27:I35" si="1">H27-$H$23</f>
        <v>1.3888888888889672E-4</v>
      </c>
      <c r="J27" s="85">
        <f t="shared" si="0"/>
        <v>36.694980694980693</v>
      </c>
      <c r="K27" s="86"/>
      <c r="L27" s="88"/>
    </row>
    <row r="28" spans="1:14" x14ac:dyDescent="0.25">
      <c r="A28" s="89">
        <v>6</v>
      </c>
      <c r="B28" s="86">
        <v>181</v>
      </c>
      <c r="C28" s="82">
        <v>10104652068</v>
      </c>
      <c r="D28" s="83" t="s">
        <v>123</v>
      </c>
      <c r="E28" s="81">
        <v>39101</v>
      </c>
      <c r="F28" s="84" t="s">
        <v>33</v>
      </c>
      <c r="G28" s="99" t="s">
        <v>108</v>
      </c>
      <c r="H28" s="110">
        <v>7.8831018518518522E-2</v>
      </c>
      <c r="I28" s="110">
        <f t="shared" si="1"/>
        <v>4.0277777777777829E-3</v>
      </c>
      <c r="J28" s="85">
        <f t="shared" si="0"/>
        <v>34.884745265012484</v>
      </c>
      <c r="K28" s="86"/>
      <c r="L28" s="88"/>
    </row>
    <row r="29" spans="1:14" x14ac:dyDescent="0.25">
      <c r="A29" s="87">
        <v>7</v>
      </c>
      <c r="B29" s="86">
        <v>178</v>
      </c>
      <c r="C29" s="82">
        <v>10093565473</v>
      </c>
      <c r="D29" s="83" t="s">
        <v>126</v>
      </c>
      <c r="E29" s="81">
        <v>38388</v>
      </c>
      <c r="F29" s="84" t="s">
        <v>33</v>
      </c>
      <c r="G29" s="99" t="s">
        <v>108</v>
      </c>
      <c r="H29" s="110">
        <v>7.9143518518518516E-2</v>
      </c>
      <c r="I29" s="110">
        <f t="shared" si="1"/>
        <v>4.3402777777777762E-3</v>
      </c>
      <c r="J29" s="85">
        <f t="shared" si="0"/>
        <v>34.747002047382281</v>
      </c>
      <c r="K29" s="86"/>
      <c r="L29" s="88"/>
    </row>
    <row r="30" spans="1:14" x14ac:dyDescent="0.25">
      <c r="A30" s="89">
        <v>8</v>
      </c>
      <c r="B30" s="86">
        <v>182</v>
      </c>
      <c r="C30" s="82">
        <v>10111188252</v>
      </c>
      <c r="D30" s="83" t="s">
        <v>132</v>
      </c>
      <c r="E30" s="81">
        <v>39157</v>
      </c>
      <c r="F30" s="84" t="s">
        <v>33</v>
      </c>
      <c r="G30" s="99" t="s">
        <v>108</v>
      </c>
      <c r="H30" s="110">
        <v>7.9143518518518516E-2</v>
      </c>
      <c r="I30" s="110">
        <f t="shared" si="1"/>
        <v>4.3402777777777762E-3</v>
      </c>
      <c r="J30" s="85">
        <f t="shared" si="0"/>
        <v>34.747002047382281</v>
      </c>
      <c r="K30" s="86"/>
      <c r="L30" s="88"/>
    </row>
    <row r="31" spans="1:14" x14ac:dyDescent="0.25">
      <c r="A31" s="87">
        <v>9</v>
      </c>
      <c r="B31" s="86">
        <v>180</v>
      </c>
      <c r="C31" s="82">
        <v>10083214765</v>
      </c>
      <c r="D31" s="83" t="s">
        <v>115</v>
      </c>
      <c r="E31" s="81">
        <v>38652</v>
      </c>
      <c r="F31" s="84" t="s">
        <v>24</v>
      </c>
      <c r="G31" s="99" t="s">
        <v>108</v>
      </c>
      <c r="H31" s="110">
        <v>7.9143518518518516E-2</v>
      </c>
      <c r="I31" s="110">
        <f t="shared" si="1"/>
        <v>4.3402777777777762E-3</v>
      </c>
      <c r="J31" s="85">
        <f t="shared" si="0"/>
        <v>34.747002047382281</v>
      </c>
      <c r="K31" s="86"/>
      <c r="L31" s="88"/>
    </row>
    <row r="32" spans="1:14" x14ac:dyDescent="0.25">
      <c r="A32" s="89">
        <v>10</v>
      </c>
      <c r="B32" s="86">
        <v>191</v>
      </c>
      <c r="C32" s="82">
        <v>10126045319</v>
      </c>
      <c r="D32" s="83" t="s">
        <v>128</v>
      </c>
      <c r="E32" s="81">
        <v>38921</v>
      </c>
      <c r="F32" s="84" t="s">
        <v>33</v>
      </c>
      <c r="G32" s="99" t="s">
        <v>65</v>
      </c>
      <c r="H32" s="110">
        <v>7.9143518518518516E-2</v>
      </c>
      <c r="I32" s="110">
        <f t="shared" si="1"/>
        <v>4.3402777777777762E-3</v>
      </c>
      <c r="J32" s="85">
        <f t="shared" si="0"/>
        <v>34.747002047382281</v>
      </c>
      <c r="K32" s="86"/>
      <c r="L32" s="88"/>
      <c r="N32" s="66"/>
    </row>
    <row r="33" spans="1:14" x14ac:dyDescent="0.25">
      <c r="A33" s="87">
        <v>11</v>
      </c>
      <c r="B33" s="86">
        <v>194</v>
      </c>
      <c r="C33" s="82">
        <v>10089459141</v>
      </c>
      <c r="D33" s="83" t="s">
        <v>117</v>
      </c>
      <c r="E33" s="81">
        <v>38394</v>
      </c>
      <c r="F33" s="84" t="s">
        <v>33</v>
      </c>
      <c r="G33" s="99" t="s">
        <v>62</v>
      </c>
      <c r="H33" s="110">
        <v>7.9143518518518516E-2</v>
      </c>
      <c r="I33" s="110">
        <f t="shared" si="1"/>
        <v>4.3402777777777762E-3</v>
      </c>
      <c r="J33" s="85">
        <f t="shared" si="0"/>
        <v>34.747002047382281</v>
      </c>
      <c r="K33" s="86"/>
      <c r="L33" s="88"/>
      <c r="N33" s="66"/>
    </row>
    <row r="34" spans="1:14" x14ac:dyDescent="0.25">
      <c r="A34" s="89">
        <v>12</v>
      </c>
      <c r="B34" s="86">
        <v>192</v>
      </c>
      <c r="C34" s="82">
        <v>10114465337</v>
      </c>
      <c r="D34" s="83" t="s">
        <v>122</v>
      </c>
      <c r="E34" s="81">
        <v>39338</v>
      </c>
      <c r="F34" s="84" t="s">
        <v>33</v>
      </c>
      <c r="G34" s="99" t="s">
        <v>65</v>
      </c>
      <c r="H34" s="110">
        <v>7.9143518518518516E-2</v>
      </c>
      <c r="I34" s="110">
        <f t="shared" si="1"/>
        <v>4.3402777777777762E-3</v>
      </c>
      <c r="J34" s="85">
        <f t="shared" si="0"/>
        <v>34.747002047382281</v>
      </c>
      <c r="K34" s="86"/>
      <c r="L34" s="88"/>
      <c r="N34" s="66"/>
    </row>
    <row r="35" spans="1:14" x14ac:dyDescent="0.25">
      <c r="A35" s="87">
        <v>13</v>
      </c>
      <c r="B35" s="86">
        <v>189</v>
      </c>
      <c r="C35" s="82">
        <v>10125480796</v>
      </c>
      <c r="D35" s="83" t="s">
        <v>125</v>
      </c>
      <c r="E35" s="81">
        <v>39309</v>
      </c>
      <c r="F35" s="84" t="s">
        <v>41</v>
      </c>
      <c r="G35" s="99" t="s">
        <v>106</v>
      </c>
      <c r="H35" s="110">
        <v>7.9143518518518516E-2</v>
      </c>
      <c r="I35" s="110">
        <f t="shared" si="1"/>
        <v>4.3402777777777762E-3</v>
      </c>
      <c r="J35" s="85">
        <f t="shared" si="0"/>
        <v>34.747002047382281</v>
      </c>
      <c r="K35" s="86"/>
      <c r="L35" s="101"/>
      <c r="N35" s="66"/>
    </row>
    <row r="36" spans="1:14" x14ac:dyDescent="0.25">
      <c r="A36" s="89" t="s">
        <v>171</v>
      </c>
      <c r="B36" s="86">
        <v>171</v>
      </c>
      <c r="C36" s="82">
        <v>10102491392</v>
      </c>
      <c r="D36" s="83" t="s">
        <v>129</v>
      </c>
      <c r="E36" s="81">
        <v>38556</v>
      </c>
      <c r="F36" s="84" t="s">
        <v>33</v>
      </c>
      <c r="G36" s="99" t="s">
        <v>121</v>
      </c>
      <c r="H36" s="103"/>
      <c r="I36" s="103"/>
      <c r="J36" s="85"/>
      <c r="K36" s="86"/>
      <c r="L36" s="88"/>
      <c r="N36" s="66"/>
    </row>
    <row r="37" spans="1:14" x14ac:dyDescent="0.25">
      <c r="A37" s="87" t="s">
        <v>171</v>
      </c>
      <c r="B37" s="86">
        <v>172</v>
      </c>
      <c r="C37" s="82">
        <v>10090445511</v>
      </c>
      <c r="D37" s="83" t="s">
        <v>131</v>
      </c>
      <c r="E37" s="81">
        <v>38641</v>
      </c>
      <c r="F37" s="84" t="s">
        <v>33</v>
      </c>
      <c r="G37" s="99" t="s">
        <v>121</v>
      </c>
      <c r="H37" s="103"/>
      <c r="I37" s="103"/>
      <c r="J37" s="85"/>
      <c r="K37" s="86"/>
      <c r="L37" s="88"/>
      <c r="N37" s="66"/>
    </row>
    <row r="38" spans="1:14" x14ac:dyDescent="0.25">
      <c r="A38" s="89" t="s">
        <v>171</v>
      </c>
      <c r="B38" s="86">
        <v>173</v>
      </c>
      <c r="C38" s="82">
        <v>10081174432</v>
      </c>
      <c r="D38" s="83" t="s">
        <v>120</v>
      </c>
      <c r="E38" s="81">
        <v>38544</v>
      </c>
      <c r="F38" s="84" t="s">
        <v>33</v>
      </c>
      <c r="G38" s="99" t="s">
        <v>121</v>
      </c>
      <c r="H38" s="103"/>
      <c r="I38" s="103"/>
      <c r="J38" s="85"/>
      <c r="K38" s="86"/>
      <c r="L38" s="88"/>
      <c r="N38" s="66"/>
    </row>
    <row r="39" spans="1:14" x14ac:dyDescent="0.25">
      <c r="A39" s="89" t="s">
        <v>171</v>
      </c>
      <c r="B39" s="86">
        <v>174</v>
      </c>
      <c r="C39" s="82">
        <v>10094072200</v>
      </c>
      <c r="D39" s="83" t="s">
        <v>133</v>
      </c>
      <c r="E39" s="81">
        <v>38782</v>
      </c>
      <c r="F39" s="84" t="s">
        <v>41</v>
      </c>
      <c r="G39" s="99" t="s">
        <v>121</v>
      </c>
      <c r="H39" s="103"/>
      <c r="I39" s="103"/>
      <c r="J39" s="85"/>
      <c r="K39" s="86"/>
      <c r="L39" s="88"/>
      <c r="N39" s="66"/>
    </row>
    <row r="40" spans="1:14" x14ac:dyDescent="0.25">
      <c r="A40" s="89" t="s">
        <v>171</v>
      </c>
      <c r="B40" s="86">
        <v>175</v>
      </c>
      <c r="C40" s="82">
        <v>10126044713</v>
      </c>
      <c r="D40" s="83" t="s">
        <v>134</v>
      </c>
      <c r="E40" s="81">
        <v>39412</v>
      </c>
      <c r="F40" s="84" t="s">
        <v>41</v>
      </c>
      <c r="G40" s="99" t="s">
        <v>121</v>
      </c>
      <c r="H40" s="103"/>
      <c r="I40" s="103"/>
      <c r="J40" s="85"/>
      <c r="K40" s="86"/>
      <c r="L40" s="88"/>
      <c r="N40" s="66"/>
    </row>
    <row r="41" spans="1:14" x14ac:dyDescent="0.25">
      <c r="A41" s="89" t="s">
        <v>171</v>
      </c>
      <c r="B41" s="86">
        <v>176</v>
      </c>
      <c r="C41" s="82">
        <v>10126707242</v>
      </c>
      <c r="D41" s="83" t="s">
        <v>135</v>
      </c>
      <c r="E41" s="81">
        <v>39144</v>
      </c>
      <c r="F41" s="84" t="s">
        <v>41</v>
      </c>
      <c r="G41" s="99" t="s">
        <v>121</v>
      </c>
      <c r="H41" s="103"/>
      <c r="I41" s="103"/>
      <c r="J41" s="85"/>
      <c r="K41" s="86"/>
      <c r="L41" s="88"/>
      <c r="N41" s="66"/>
    </row>
    <row r="42" spans="1:14" x14ac:dyDescent="0.25">
      <c r="A42" s="89" t="s">
        <v>171</v>
      </c>
      <c r="B42" s="86">
        <v>185</v>
      </c>
      <c r="C42" s="82">
        <v>10128681695</v>
      </c>
      <c r="D42" s="83" t="s">
        <v>124</v>
      </c>
      <c r="E42" s="81">
        <v>39139</v>
      </c>
      <c r="F42" s="84" t="s">
        <v>33</v>
      </c>
      <c r="G42" s="99" t="s">
        <v>108</v>
      </c>
      <c r="H42" s="103"/>
      <c r="I42" s="103"/>
      <c r="J42" s="85"/>
      <c r="K42" s="86"/>
      <c r="L42" s="88"/>
      <c r="N42" s="66"/>
    </row>
    <row r="43" spans="1:14" x14ac:dyDescent="0.25">
      <c r="A43" s="89" t="s">
        <v>171</v>
      </c>
      <c r="B43" s="86">
        <v>186</v>
      </c>
      <c r="C43" s="82">
        <v>10088344146</v>
      </c>
      <c r="D43" s="83" t="s">
        <v>182</v>
      </c>
      <c r="E43" s="81">
        <v>38624</v>
      </c>
      <c r="F43" s="84" t="s">
        <v>24</v>
      </c>
      <c r="G43" s="99" t="s">
        <v>108</v>
      </c>
      <c r="H43" s="103"/>
      <c r="I43" s="103"/>
      <c r="J43" s="85"/>
      <c r="K43" s="86"/>
      <c r="L43" s="88"/>
      <c r="N43" s="66"/>
    </row>
    <row r="44" spans="1:14" x14ac:dyDescent="0.25">
      <c r="A44" s="89" t="s">
        <v>171</v>
      </c>
      <c r="B44" s="86">
        <v>187</v>
      </c>
      <c r="C44" s="82">
        <v>10117684020</v>
      </c>
      <c r="D44" s="83" t="s">
        <v>130</v>
      </c>
      <c r="E44" s="81">
        <v>39268</v>
      </c>
      <c r="F44" s="84" t="s">
        <v>33</v>
      </c>
      <c r="G44" s="99" t="s">
        <v>106</v>
      </c>
      <c r="H44" s="103"/>
      <c r="I44" s="103"/>
      <c r="J44" s="85"/>
      <c r="K44" s="86"/>
      <c r="L44" s="88"/>
      <c r="N44" s="66"/>
    </row>
    <row r="45" spans="1:14" x14ac:dyDescent="0.25">
      <c r="A45" s="89" t="s">
        <v>171</v>
      </c>
      <c r="B45" s="86">
        <v>188</v>
      </c>
      <c r="C45" s="82">
        <v>10120121851</v>
      </c>
      <c r="D45" s="83" t="s">
        <v>127</v>
      </c>
      <c r="E45" s="81">
        <v>39020</v>
      </c>
      <c r="F45" s="84" t="s">
        <v>41</v>
      </c>
      <c r="G45" s="99" t="s">
        <v>106</v>
      </c>
      <c r="H45" s="103"/>
      <c r="I45" s="103"/>
      <c r="J45" s="85"/>
      <c r="K45" s="86"/>
      <c r="L45" s="88"/>
      <c r="N45" s="66"/>
    </row>
    <row r="46" spans="1:14" ht="14.4" thickBot="1" x14ac:dyDescent="0.3">
      <c r="A46" s="109" t="s">
        <v>104</v>
      </c>
      <c r="B46" s="90">
        <v>190</v>
      </c>
      <c r="C46" s="91">
        <v>10108261680</v>
      </c>
      <c r="D46" s="92" t="s">
        <v>136</v>
      </c>
      <c r="E46" s="93">
        <v>38525</v>
      </c>
      <c r="F46" s="94" t="s">
        <v>33</v>
      </c>
      <c r="G46" s="100" t="s">
        <v>65</v>
      </c>
      <c r="H46" s="104"/>
      <c r="I46" s="104"/>
      <c r="J46" s="95"/>
      <c r="K46" s="90"/>
      <c r="L46" s="96"/>
      <c r="N46" s="66"/>
    </row>
    <row r="47" spans="1:14" s="4" customFormat="1" ht="6.6" customHeight="1" thickTop="1" thickBot="1" x14ac:dyDescent="0.3">
      <c r="A47" s="58"/>
      <c r="B47" s="71"/>
      <c r="C47" s="59"/>
      <c r="D47" s="60"/>
      <c r="E47" s="63"/>
      <c r="F47" s="61"/>
      <c r="G47" s="66"/>
      <c r="H47" s="72"/>
      <c r="I47" s="72"/>
      <c r="J47" s="73"/>
      <c r="K47" s="58"/>
      <c r="L47" s="59"/>
      <c r="N47"/>
    </row>
    <row r="48" spans="1:14" ht="15" thickTop="1" x14ac:dyDescent="0.25">
      <c r="A48" s="260" t="s">
        <v>5</v>
      </c>
      <c r="B48" s="261"/>
      <c r="C48" s="261"/>
      <c r="D48" s="261"/>
      <c r="E48" s="261"/>
      <c r="F48" s="261"/>
      <c r="G48" s="261" t="s">
        <v>6</v>
      </c>
      <c r="H48" s="261"/>
      <c r="I48" s="261"/>
      <c r="J48" s="261"/>
      <c r="K48" s="261"/>
      <c r="L48" s="262"/>
      <c r="N48"/>
    </row>
    <row r="49" spans="1:14" x14ac:dyDescent="0.25">
      <c r="A49" s="67" t="s">
        <v>183</v>
      </c>
      <c r="B49" s="9"/>
      <c r="C49" s="76"/>
      <c r="D49" s="25"/>
      <c r="E49" s="46"/>
      <c r="F49" s="53"/>
      <c r="G49" s="34" t="s">
        <v>34</v>
      </c>
      <c r="H49" s="97">
        <v>5</v>
      </c>
      <c r="I49" s="46"/>
      <c r="J49" s="47"/>
      <c r="K49" s="44" t="s">
        <v>32</v>
      </c>
      <c r="L49" s="52">
        <f>COUNTIF(F23:F46,"ЗМС")</f>
        <v>0</v>
      </c>
      <c r="N49"/>
    </row>
    <row r="50" spans="1:14" x14ac:dyDescent="0.25">
      <c r="A50" s="67" t="s">
        <v>184</v>
      </c>
      <c r="B50" s="9"/>
      <c r="C50" s="77"/>
      <c r="D50" s="25"/>
      <c r="E50" s="54"/>
      <c r="F50" s="55"/>
      <c r="G50" s="35" t="s">
        <v>27</v>
      </c>
      <c r="H50" s="97">
        <f>H51+H56</f>
        <v>24</v>
      </c>
      <c r="I50" s="48"/>
      <c r="J50" s="49"/>
      <c r="K50" s="44" t="s">
        <v>21</v>
      </c>
      <c r="L50" s="52">
        <f>COUNTIF(F23:F46,"МСМК")</f>
        <v>0</v>
      </c>
      <c r="N50"/>
    </row>
    <row r="51" spans="1:14" x14ac:dyDescent="0.25">
      <c r="A51" s="67" t="s">
        <v>51</v>
      </c>
      <c r="B51" s="9"/>
      <c r="C51" s="37"/>
      <c r="D51" s="25"/>
      <c r="E51" s="54"/>
      <c r="F51" s="55"/>
      <c r="G51" s="35" t="s">
        <v>28</v>
      </c>
      <c r="H51" s="97">
        <f>H52+H53+H54+H55</f>
        <v>23</v>
      </c>
      <c r="I51" s="48"/>
      <c r="J51" s="49"/>
      <c r="K51" s="44" t="s">
        <v>24</v>
      </c>
      <c r="L51" s="52">
        <f>COUNTIF(F23:F46,"МС")</f>
        <v>5</v>
      </c>
      <c r="N51"/>
    </row>
    <row r="52" spans="1:14" x14ac:dyDescent="0.25">
      <c r="A52" s="67" t="s">
        <v>185</v>
      </c>
      <c r="B52" s="9"/>
      <c r="C52" s="37"/>
      <c r="D52" s="25"/>
      <c r="E52" s="54"/>
      <c r="F52" s="55"/>
      <c r="G52" s="35" t="s">
        <v>29</v>
      </c>
      <c r="H52" s="97">
        <f>COUNT(A23:A45)</f>
        <v>13</v>
      </c>
      <c r="I52" s="48"/>
      <c r="J52" s="49"/>
      <c r="K52" s="44" t="s">
        <v>33</v>
      </c>
      <c r="L52" s="52">
        <f>COUNTIF(F23:F46,"КМС")</f>
        <v>14</v>
      </c>
      <c r="N52"/>
    </row>
    <row r="53" spans="1:14" x14ac:dyDescent="0.25">
      <c r="A53" s="67"/>
      <c r="B53" s="9"/>
      <c r="C53" s="37"/>
      <c r="D53" s="25"/>
      <c r="E53" s="54"/>
      <c r="F53" s="55"/>
      <c r="G53" s="35" t="s">
        <v>42</v>
      </c>
      <c r="H53" s="97">
        <f>COUNTIF(A23:A66,"ЛИМ")</f>
        <v>0</v>
      </c>
      <c r="I53" s="48"/>
      <c r="J53" s="49"/>
      <c r="K53" s="44" t="s">
        <v>41</v>
      </c>
      <c r="L53" s="52">
        <f>COUNTIF(F23:F46,"1 СР")</f>
        <v>5</v>
      </c>
      <c r="N53"/>
    </row>
    <row r="54" spans="1:14" x14ac:dyDescent="0.25">
      <c r="A54" s="67"/>
      <c r="B54" s="9"/>
      <c r="C54" s="9"/>
      <c r="D54" s="25"/>
      <c r="E54" s="54"/>
      <c r="F54" s="55"/>
      <c r="G54" s="35" t="s">
        <v>30</v>
      </c>
      <c r="H54" s="97">
        <f>COUNTIF(A23:A66,"НФ")</f>
        <v>10</v>
      </c>
      <c r="I54" s="48"/>
      <c r="J54" s="49"/>
      <c r="K54" s="44" t="s">
        <v>46</v>
      </c>
      <c r="L54" s="52">
        <f>COUNTIF(F23:F46,"2 СР")</f>
        <v>0</v>
      </c>
      <c r="N54"/>
    </row>
    <row r="55" spans="1:14" x14ac:dyDescent="0.25">
      <c r="A55" s="67"/>
      <c r="B55" s="9"/>
      <c r="C55" s="9"/>
      <c r="D55" s="25"/>
      <c r="E55" s="54"/>
      <c r="F55" s="55"/>
      <c r="G55" s="35" t="s">
        <v>35</v>
      </c>
      <c r="H55" s="97">
        <f>COUNTIF(A23:A66,"ДСКВ")</f>
        <v>0</v>
      </c>
      <c r="I55" s="48"/>
      <c r="J55" s="49"/>
      <c r="K55" s="44" t="s">
        <v>49</v>
      </c>
      <c r="L55" s="52">
        <f>COUNTIF(F23:F46,"3 СР")</f>
        <v>0</v>
      </c>
      <c r="N55"/>
    </row>
    <row r="56" spans="1:14" x14ac:dyDescent="0.25">
      <c r="A56" s="67"/>
      <c r="B56" s="9"/>
      <c r="C56" s="9"/>
      <c r="D56" s="25"/>
      <c r="E56" s="56"/>
      <c r="F56" s="57"/>
      <c r="G56" s="35" t="s">
        <v>31</v>
      </c>
      <c r="H56" s="97">
        <f>COUNTIF(A23:A66,"НС")</f>
        <v>1</v>
      </c>
      <c r="I56" s="50"/>
      <c r="J56" s="51"/>
      <c r="K56" s="44"/>
      <c r="L56" s="36"/>
    </row>
    <row r="57" spans="1:14" ht="9.75" customHeight="1" x14ac:dyDescent="0.25">
      <c r="A57" s="54"/>
      <c r="L57" s="15"/>
    </row>
    <row r="58" spans="1:14" ht="15.6" x14ac:dyDescent="0.25">
      <c r="A58" s="263" t="s">
        <v>3</v>
      </c>
      <c r="B58" s="264"/>
      <c r="C58" s="264"/>
      <c r="D58" s="264"/>
      <c r="E58" s="264" t="s">
        <v>12</v>
      </c>
      <c r="F58" s="264"/>
      <c r="G58" s="264"/>
      <c r="H58" s="264"/>
      <c r="I58" s="264" t="s">
        <v>4</v>
      </c>
      <c r="J58" s="264"/>
      <c r="K58" s="264"/>
      <c r="L58" s="265"/>
    </row>
    <row r="59" spans="1:14" x14ac:dyDescent="0.25">
      <c r="A59" s="252"/>
      <c r="B59" s="235"/>
      <c r="C59" s="235"/>
      <c r="D59" s="235"/>
      <c r="E59" s="235"/>
      <c r="F59" s="266"/>
      <c r="G59" s="266"/>
      <c r="H59" s="266"/>
      <c r="I59" s="266"/>
      <c r="J59" s="266"/>
      <c r="K59" s="266"/>
      <c r="L59" s="267"/>
    </row>
    <row r="60" spans="1:14" x14ac:dyDescent="0.25">
      <c r="A60" s="106"/>
      <c r="D60" s="105"/>
      <c r="E60" s="105"/>
      <c r="F60" s="105"/>
      <c r="G60" s="105"/>
      <c r="H60" s="105"/>
      <c r="I60" s="105"/>
      <c r="J60" s="105"/>
      <c r="K60" s="105"/>
      <c r="L60" s="107"/>
    </row>
    <row r="61" spans="1:14" x14ac:dyDescent="0.25">
      <c r="A61" s="106"/>
      <c r="D61" s="105"/>
      <c r="E61" s="105"/>
      <c r="F61" s="105"/>
      <c r="G61" s="105"/>
      <c r="H61" s="105"/>
      <c r="I61" s="105"/>
      <c r="J61" s="105"/>
      <c r="K61" s="105"/>
      <c r="L61" s="107"/>
    </row>
    <row r="62" spans="1:14" x14ac:dyDescent="0.25">
      <c r="A62" s="252"/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53"/>
    </row>
    <row r="63" spans="1:14" x14ac:dyDescent="0.25">
      <c r="A63" s="252"/>
      <c r="B63" s="235"/>
      <c r="C63" s="235"/>
      <c r="D63" s="235"/>
      <c r="E63" s="235"/>
      <c r="F63" s="268"/>
      <c r="G63" s="268"/>
      <c r="H63" s="268"/>
      <c r="I63" s="268"/>
      <c r="J63" s="268"/>
      <c r="K63" s="268"/>
      <c r="L63" s="269"/>
    </row>
    <row r="64" spans="1:14" ht="16.2" thickBot="1" x14ac:dyDescent="0.3">
      <c r="A64" s="270"/>
      <c r="B64" s="271"/>
      <c r="C64" s="271"/>
      <c r="D64" s="271"/>
      <c r="E64" s="271" t="str">
        <f>G17</f>
        <v>Попова Е.В. (ВК, Воронежская область)</v>
      </c>
      <c r="F64" s="271"/>
      <c r="G64" s="271"/>
      <c r="H64" s="271"/>
      <c r="I64" s="271" t="str">
        <f>G18</f>
        <v>Азаров С.С. (ВК, Санкт‐Петербург)</v>
      </c>
      <c r="J64" s="271"/>
      <c r="K64" s="271"/>
      <c r="L64" s="272"/>
    </row>
    <row r="65" spans="1:15" ht="14.4" thickTop="1" x14ac:dyDescent="0.25">
      <c r="A65" s="54"/>
    </row>
    <row r="66" spans="1:15" x14ac:dyDescent="0.25">
      <c r="A66" s="54"/>
    </row>
    <row r="67" spans="1:15" x14ac:dyDescent="0.25">
      <c r="A67" s="54"/>
    </row>
    <row r="68" spans="1:15" ht="15.6" x14ac:dyDescent="0.25">
      <c r="A68" s="54"/>
      <c r="B68" s="70"/>
    </row>
    <row r="69" spans="1:15" s="45" customFormat="1" x14ac:dyDescent="0.25">
      <c r="A69" s="54"/>
      <c r="B69" s="105"/>
      <c r="C69" s="105"/>
      <c r="D69" s="1"/>
      <c r="E69" s="1"/>
      <c r="F69" s="1"/>
      <c r="G69" s="1"/>
      <c r="H69" s="1"/>
      <c r="I69" s="1"/>
      <c r="K69" s="1"/>
      <c r="L69" s="1"/>
      <c r="M69" s="1"/>
      <c r="N69" s="1"/>
      <c r="O69" s="1"/>
    </row>
    <row r="70" spans="1:15" s="45" customFormat="1" x14ac:dyDescent="0.25">
      <c r="A70" s="54"/>
      <c r="B70" s="105"/>
      <c r="C70" s="105"/>
      <c r="D70" s="1"/>
      <c r="E70" s="1"/>
      <c r="F70" s="1"/>
      <c r="G70" s="1"/>
      <c r="H70" s="1"/>
      <c r="I70" s="1"/>
      <c r="K70" s="1"/>
      <c r="L70" s="1"/>
      <c r="M70" s="1"/>
      <c r="N70" s="1"/>
      <c r="O70" s="1"/>
    </row>
    <row r="71" spans="1:15" s="45" customFormat="1" x14ac:dyDescent="0.25">
      <c r="A71" s="54"/>
      <c r="B71" s="105"/>
      <c r="C71" s="105"/>
      <c r="D71" s="1"/>
      <c r="E71" s="1"/>
      <c r="F71" s="1"/>
      <c r="G71" s="1"/>
      <c r="H71" s="1"/>
      <c r="I71"/>
      <c r="K71" s="1"/>
      <c r="L71" s="1"/>
      <c r="M71" s="1"/>
      <c r="N71" s="1"/>
      <c r="O71" s="1"/>
    </row>
    <row r="72" spans="1:15" s="45" customFormat="1" x14ac:dyDescent="0.25">
      <c r="A72" s="54"/>
      <c r="B72" s="105"/>
      <c r="C72" s="105"/>
      <c r="D72" s="1"/>
      <c r="E72" s="1"/>
      <c r="F72" s="1"/>
      <c r="G72" s="1"/>
      <c r="H72" s="1"/>
      <c r="I72"/>
      <c r="K72" s="1"/>
      <c r="L72" s="1"/>
      <c r="M72" s="1"/>
      <c r="N72" s="1"/>
      <c r="O72" s="1"/>
    </row>
    <row r="73" spans="1:15" s="45" customFormat="1" x14ac:dyDescent="0.25">
      <c r="A73" s="54"/>
      <c r="B73" s="105"/>
      <c r="C73" s="105"/>
      <c r="D73" s="1"/>
      <c r="E73" s="1"/>
      <c r="F73" s="1"/>
      <c r="G73" s="1"/>
      <c r="H73" s="1"/>
      <c r="I73"/>
      <c r="K73" s="1"/>
      <c r="L73" s="1"/>
      <c r="M73" s="1"/>
      <c r="N73" s="1"/>
      <c r="O73" s="1"/>
    </row>
    <row r="74" spans="1:15" s="45" customFormat="1" x14ac:dyDescent="0.25">
      <c r="A74" s="54"/>
      <c r="B74" s="105"/>
      <c r="C74" s="105"/>
      <c r="D74" s="1"/>
      <c r="E74" s="1"/>
      <c r="F74" s="1"/>
      <c r="G74" s="1"/>
      <c r="H74" s="1"/>
      <c r="I74"/>
      <c r="K74" s="1"/>
      <c r="L74" s="1"/>
      <c r="M74" s="1"/>
      <c r="N74" s="1"/>
      <c r="O74" s="1"/>
    </row>
    <row r="75" spans="1:15" s="45" customFormat="1" x14ac:dyDescent="0.25">
      <c r="A75" s="54"/>
      <c r="B75" s="105"/>
      <c r="C75" s="105"/>
      <c r="D75" s="1"/>
      <c r="E75" s="1"/>
      <c r="F75" s="1"/>
      <c r="G75" s="1"/>
      <c r="H75" s="1"/>
      <c r="I75"/>
      <c r="K75" s="1"/>
      <c r="L75" s="1"/>
      <c r="M75" s="1"/>
      <c r="N75" s="1"/>
      <c r="O75" s="1"/>
    </row>
    <row r="76" spans="1:15" s="45" customFormat="1" x14ac:dyDescent="0.25">
      <c r="A76" s="54"/>
      <c r="B76" s="105"/>
      <c r="C76" s="105"/>
      <c r="D76" s="1"/>
      <c r="E76" s="1"/>
      <c r="F76" s="1"/>
      <c r="G76" s="1"/>
      <c r="H76" s="1"/>
      <c r="I76"/>
      <c r="K76" s="1"/>
      <c r="L76" s="1"/>
      <c r="M76" s="1"/>
      <c r="N76" s="1"/>
      <c r="O76" s="1"/>
    </row>
    <row r="77" spans="1:15" s="45" customFormat="1" x14ac:dyDescent="0.25">
      <c r="A77" s="54"/>
      <c r="B77" s="105"/>
      <c r="C77" s="105"/>
      <c r="D77" s="1"/>
      <c r="E77" s="1"/>
      <c r="F77" s="1"/>
      <c r="G77" s="1"/>
      <c r="H77" s="1"/>
      <c r="I77"/>
      <c r="K77" s="1"/>
      <c r="L77" s="1"/>
      <c r="M77" s="1"/>
      <c r="N77" s="1"/>
      <c r="O77" s="1"/>
    </row>
    <row r="78" spans="1:15" s="45" customFormat="1" x14ac:dyDescent="0.25">
      <c r="A78" s="54"/>
      <c r="B78" s="105"/>
      <c r="C78" s="105"/>
      <c r="D78" s="1"/>
      <c r="E78" s="1"/>
      <c r="F78" s="1"/>
      <c r="G78" s="1"/>
      <c r="H78" s="1"/>
      <c r="I78"/>
      <c r="K78" s="1"/>
      <c r="L78" s="1"/>
      <c r="M78" s="1"/>
      <c r="N78" s="1"/>
      <c r="O78" s="1"/>
    </row>
    <row r="79" spans="1:15" s="45" customFormat="1" x14ac:dyDescent="0.25">
      <c r="A79" s="54"/>
      <c r="B79" s="105"/>
      <c r="C79" s="105"/>
      <c r="D79" s="1"/>
      <c r="E79" s="1"/>
      <c r="F79" s="1"/>
      <c r="G79" s="1"/>
      <c r="H79" s="1"/>
      <c r="I79"/>
      <c r="K79" s="1"/>
      <c r="L79" s="1"/>
      <c r="M79" s="1"/>
      <c r="N79" s="1"/>
      <c r="O79" s="1"/>
    </row>
    <row r="80" spans="1:15" s="45" customFormat="1" x14ac:dyDescent="0.25">
      <c r="A80" s="54"/>
      <c r="B80" s="105"/>
      <c r="C80" s="105"/>
      <c r="D80" s="1"/>
      <c r="E80" s="1"/>
      <c r="F80" s="1"/>
      <c r="G80" s="1"/>
      <c r="H80" s="1"/>
      <c r="I80"/>
      <c r="K80" s="1"/>
      <c r="L80" s="1"/>
      <c r="M80" s="1"/>
      <c r="N80" s="1"/>
      <c r="O80" s="1"/>
    </row>
    <row r="81" spans="1:15" s="45" customFormat="1" x14ac:dyDescent="0.25">
      <c r="A81" s="54"/>
      <c r="B81" s="105"/>
      <c r="C81" s="105"/>
      <c r="D81" s="1"/>
      <c r="E81" s="1"/>
      <c r="F81" s="1"/>
      <c r="G81" s="1"/>
      <c r="H81" s="1"/>
      <c r="I81"/>
      <c r="K81" s="1"/>
      <c r="L81" s="1"/>
      <c r="M81" s="1"/>
      <c r="N81" s="1"/>
      <c r="O81" s="1"/>
    </row>
    <row r="82" spans="1:15" s="45" customFormat="1" x14ac:dyDescent="0.25">
      <c r="A82" s="54"/>
      <c r="B82" s="105"/>
      <c r="C82" s="105"/>
      <c r="D82" s="1"/>
      <c r="E82" s="1"/>
      <c r="F82" s="1"/>
      <c r="G82" s="1"/>
      <c r="H82" s="1"/>
      <c r="I82"/>
      <c r="K82" s="1"/>
      <c r="L82" s="1"/>
      <c r="M82" s="1"/>
      <c r="N82" s="1"/>
      <c r="O82" s="1"/>
    </row>
    <row r="83" spans="1:15" s="45" customFormat="1" x14ac:dyDescent="0.25">
      <c r="A83" s="54"/>
      <c r="B83" s="105"/>
      <c r="C83" s="105"/>
      <c r="D83" s="1"/>
      <c r="E83" s="1"/>
      <c r="F83" s="1"/>
      <c r="G83" s="1"/>
      <c r="H83" s="1"/>
      <c r="I83"/>
      <c r="K83" s="1"/>
      <c r="L83" s="1"/>
      <c r="M83" s="1"/>
      <c r="N83" s="1"/>
      <c r="O83" s="1"/>
    </row>
    <row r="84" spans="1:15" s="45" customFormat="1" x14ac:dyDescent="0.25">
      <c r="A84" s="54"/>
      <c r="B84" s="105"/>
      <c r="C84" s="105"/>
      <c r="D84" s="1"/>
      <c r="E84" s="1"/>
      <c r="F84" s="1"/>
      <c r="G84" s="1"/>
      <c r="H84" s="1"/>
      <c r="I84"/>
      <c r="K84" s="1"/>
      <c r="L84" s="1"/>
      <c r="M84" s="1"/>
      <c r="N84" s="1"/>
      <c r="O84" s="1"/>
    </row>
    <row r="85" spans="1:15" s="45" customFormat="1" x14ac:dyDescent="0.25">
      <c r="A85" s="54"/>
      <c r="B85" s="105"/>
      <c r="C85" s="105"/>
      <c r="D85" s="1"/>
      <c r="E85" s="1"/>
      <c r="F85" s="1"/>
      <c r="G85" s="1"/>
      <c r="H85" s="1"/>
      <c r="I85"/>
      <c r="K85" s="1"/>
      <c r="L85" s="1"/>
      <c r="M85" s="1"/>
      <c r="N85" s="1"/>
      <c r="O85" s="1"/>
    </row>
    <row r="86" spans="1:15" s="45" customFormat="1" x14ac:dyDescent="0.25">
      <c r="A86" s="54"/>
      <c r="B86" s="105"/>
      <c r="C86" s="105"/>
      <c r="D86" s="1"/>
      <c r="E86" s="1"/>
      <c r="F86" s="1"/>
      <c r="G86" s="1"/>
      <c r="H86" s="1"/>
      <c r="I86"/>
      <c r="K86" s="1"/>
      <c r="L86" s="1"/>
      <c r="M86" s="1"/>
      <c r="N86" s="1"/>
      <c r="O86" s="1"/>
    </row>
    <row r="87" spans="1:15" s="45" customFormat="1" x14ac:dyDescent="0.25">
      <c r="A87" s="54"/>
      <c r="B87" s="105"/>
      <c r="C87" s="105"/>
      <c r="D87" s="1"/>
      <c r="E87" s="1"/>
      <c r="F87" s="1"/>
      <c r="G87" s="1"/>
      <c r="H87" s="1"/>
      <c r="I87"/>
      <c r="K87" s="1"/>
      <c r="L87" s="1"/>
      <c r="M87" s="1"/>
      <c r="N87" s="1"/>
      <c r="O87" s="1"/>
    </row>
    <row r="88" spans="1:15" s="45" customFormat="1" x14ac:dyDescent="0.25">
      <c r="A88" s="54"/>
      <c r="B88" s="105"/>
      <c r="C88" s="105"/>
      <c r="D88" s="1"/>
      <c r="E88" s="1"/>
      <c r="F88" s="1"/>
      <c r="G88" s="1"/>
      <c r="H88" s="1"/>
      <c r="I88"/>
      <c r="K88" s="1"/>
      <c r="L88" s="1"/>
      <c r="M88" s="1"/>
      <c r="N88" s="1"/>
      <c r="O88" s="1"/>
    </row>
    <row r="89" spans="1:15" s="45" customFormat="1" x14ac:dyDescent="0.25">
      <c r="A89" s="54"/>
      <c r="B89" s="105"/>
      <c r="C89" s="105"/>
      <c r="D89" s="1"/>
      <c r="E89" s="1"/>
      <c r="F89" s="1"/>
      <c r="G89" s="1"/>
      <c r="H89" s="1"/>
      <c r="I89"/>
      <c r="K89" s="1"/>
      <c r="L89" s="1"/>
      <c r="M89" s="1"/>
      <c r="N89" s="1"/>
      <c r="O89" s="1"/>
    </row>
    <row r="90" spans="1:15" s="45" customFormat="1" x14ac:dyDescent="0.25">
      <c r="A90" s="54"/>
      <c r="B90" s="105"/>
      <c r="C90" s="105"/>
      <c r="D90" s="1"/>
      <c r="E90" s="1"/>
      <c r="F90" s="1"/>
      <c r="G90" s="1"/>
      <c r="H90" s="1"/>
      <c r="I90"/>
      <c r="K90" s="1"/>
      <c r="L90" s="1"/>
      <c r="M90" s="1"/>
      <c r="N90" s="1"/>
      <c r="O90" s="1"/>
    </row>
    <row r="91" spans="1:15" s="45" customFormat="1" x14ac:dyDescent="0.25">
      <c r="A91" s="54"/>
      <c r="B91" s="105"/>
      <c r="C91" s="105"/>
      <c r="D91" s="1"/>
      <c r="E91" s="1"/>
      <c r="F91" s="1"/>
      <c r="G91" s="1"/>
      <c r="H91" s="1"/>
      <c r="I91"/>
      <c r="K91" s="1"/>
      <c r="L91" s="1"/>
      <c r="M91" s="1"/>
      <c r="N91" s="1"/>
      <c r="O91" s="1"/>
    </row>
    <row r="92" spans="1:15" s="45" customFormat="1" x14ac:dyDescent="0.25">
      <c r="A92" s="54"/>
      <c r="B92" s="105"/>
      <c r="C92" s="105"/>
      <c r="D92" s="1"/>
      <c r="E92" s="1"/>
      <c r="F92" s="1"/>
      <c r="G92" s="1"/>
      <c r="H92" s="1"/>
      <c r="I92"/>
      <c r="K92" s="1"/>
      <c r="L92" s="1"/>
      <c r="M92" s="1"/>
      <c r="N92" s="1"/>
      <c r="O92" s="1"/>
    </row>
    <row r="93" spans="1:15" s="45" customFormat="1" x14ac:dyDescent="0.25">
      <c r="A93" s="54"/>
      <c r="B93" s="105"/>
      <c r="C93" s="105"/>
      <c r="D93" s="1"/>
      <c r="E93" s="1"/>
      <c r="F93" s="1"/>
      <c r="G93" s="1"/>
      <c r="H93" s="1"/>
      <c r="I93"/>
      <c r="K93" s="1"/>
      <c r="L93" s="1"/>
      <c r="M93" s="1"/>
      <c r="N93" s="1"/>
      <c r="O93" s="1"/>
    </row>
    <row r="94" spans="1:15" s="45" customFormat="1" x14ac:dyDescent="0.25">
      <c r="A94" s="54"/>
      <c r="B94" s="105"/>
      <c r="C94" s="105"/>
      <c r="D94" s="1"/>
      <c r="E94" s="1"/>
      <c r="F94" s="1"/>
      <c r="G94" s="1"/>
      <c r="H94" s="1"/>
      <c r="I94"/>
      <c r="K94" s="1"/>
      <c r="L94" s="1"/>
      <c r="M94" s="1"/>
      <c r="N94" s="1"/>
      <c r="O94" s="1"/>
    </row>
    <row r="95" spans="1:15" s="45" customFormat="1" x14ac:dyDescent="0.25">
      <c r="A95" s="54"/>
      <c r="B95" s="105"/>
      <c r="C95" s="105"/>
      <c r="D95" s="1"/>
      <c r="E95" s="1"/>
      <c r="F95" s="1"/>
      <c r="G95" s="1"/>
      <c r="H95" s="1"/>
      <c r="I95"/>
      <c r="K95" s="1"/>
      <c r="L95" s="1"/>
      <c r="M95" s="1"/>
      <c r="N95" s="1"/>
      <c r="O95" s="1"/>
    </row>
    <row r="96" spans="1:15" s="45" customFormat="1" x14ac:dyDescent="0.25">
      <c r="A96" s="54"/>
      <c r="B96" s="105"/>
      <c r="C96" s="105"/>
      <c r="D96" s="1"/>
      <c r="E96" s="1"/>
      <c r="F96" s="1"/>
      <c r="G96" s="1"/>
      <c r="H96" s="1"/>
      <c r="I96"/>
      <c r="K96" s="1"/>
      <c r="L96" s="1"/>
      <c r="M96" s="1"/>
      <c r="N96" s="1"/>
      <c r="O96" s="1"/>
    </row>
    <row r="97" spans="1:15" s="45" customFormat="1" x14ac:dyDescent="0.25">
      <c r="A97" s="54"/>
      <c r="B97" s="105"/>
      <c r="C97" s="105"/>
      <c r="D97" s="1"/>
      <c r="E97" s="1"/>
      <c r="F97" s="1"/>
      <c r="G97" s="1"/>
      <c r="H97" s="1"/>
      <c r="I97"/>
      <c r="K97" s="1"/>
      <c r="L97" s="1"/>
      <c r="M97" s="1"/>
      <c r="N97" s="1"/>
      <c r="O97" s="1"/>
    </row>
    <row r="98" spans="1:15" s="45" customFormat="1" x14ac:dyDescent="0.25">
      <c r="A98" s="1"/>
      <c r="B98" s="105"/>
      <c r="C98" s="105"/>
      <c r="D98" s="1"/>
      <c r="E98" s="1"/>
      <c r="F98" s="1"/>
      <c r="G98" s="1"/>
      <c r="H98" s="1"/>
      <c r="I98"/>
      <c r="K98" s="1"/>
      <c r="L98" s="1"/>
      <c r="M98" s="1"/>
      <c r="N98" s="1"/>
      <c r="O98" s="1"/>
    </row>
    <row r="99" spans="1:15" s="45" customFormat="1" x14ac:dyDescent="0.25">
      <c r="A99" s="1"/>
      <c r="B99" s="105"/>
      <c r="C99" s="105"/>
      <c r="D99" s="1"/>
      <c r="E99" s="1"/>
      <c r="F99" s="1"/>
      <c r="G99" s="1"/>
      <c r="H99" s="1"/>
      <c r="I99"/>
      <c r="K99" s="1"/>
      <c r="L99" s="1"/>
      <c r="M99" s="1"/>
      <c r="N99" s="1"/>
      <c r="O99" s="1"/>
    </row>
    <row r="100" spans="1:15" s="45" customFormat="1" x14ac:dyDescent="0.25">
      <c r="A100" s="1"/>
      <c r="B100" s="105"/>
      <c r="C100" s="105"/>
      <c r="D100" s="1"/>
      <c r="E100" s="1"/>
      <c r="F100" s="1"/>
      <c r="G100" s="1"/>
      <c r="H100" s="1"/>
      <c r="I100"/>
      <c r="K100" s="1"/>
      <c r="L100" s="1"/>
      <c r="M100" s="1"/>
      <c r="N100" s="1"/>
      <c r="O100" s="1"/>
    </row>
    <row r="101" spans="1:15" s="45" customFormat="1" x14ac:dyDescent="0.25">
      <c r="A101" s="1"/>
      <c r="B101" s="105"/>
      <c r="C101" s="105"/>
      <c r="D101" s="1"/>
      <c r="E101" s="1"/>
      <c r="F101" s="1"/>
      <c r="G101" s="1"/>
      <c r="H101" s="1"/>
      <c r="I101"/>
      <c r="K101" s="1"/>
      <c r="L101" s="1"/>
      <c r="M101" s="1"/>
      <c r="N101" s="1"/>
      <c r="O101" s="1"/>
    </row>
    <row r="102" spans="1:15" s="45" customFormat="1" x14ac:dyDescent="0.25">
      <c r="A102" s="1"/>
      <c r="B102" s="105"/>
      <c r="C102" s="105"/>
      <c r="D102" s="1"/>
      <c r="E102" s="1"/>
      <c r="F102" s="1"/>
      <c r="G102" s="1"/>
      <c r="H102" s="1"/>
      <c r="I102"/>
      <c r="K102" s="1"/>
      <c r="L102" s="1"/>
      <c r="M102" s="1"/>
      <c r="N102" s="1"/>
      <c r="O102" s="1"/>
    </row>
    <row r="103" spans="1:15" s="45" customFormat="1" x14ac:dyDescent="0.25">
      <c r="A103" s="1"/>
      <c r="B103" s="105"/>
      <c r="C103" s="105"/>
      <c r="D103" s="1"/>
      <c r="E103" s="1"/>
      <c r="F103" s="1"/>
      <c r="G103" s="1"/>
      <c r="H103" s="1"/>
      <c r="I103"/>
      <c r="K103" s="1"/>
      <c r="L103" s="1"/>
      <c r="M103" s="1"/>
      <c r="N103" s="1"/>
      <c r="O103" s="1"/>
    </row>
    <row r="104" spans="1:15" s="45" customFormat="1" x14ac:dyDescent="0.25">
      <c r="A104" s="1"/>
      <c r="B104" s="105"/>
      <c r="C104" s="105"/>
      <c r="D104" s="1"/>
      <c r="E104" s="1"/>
      <c r="F104" s="1"/>
      <c r="G104" s="1"/>
      <c r="H104" s="1"/>
      <c r="I104"/>
      <c r="K104" s="1"/>
      <c r="L104" s="1"/>
      <c r="M104" s="1"/>
      <c r="N104" s="1"/>
      <c r="O104" s="1"/>
    </row>
    <row r="105" spans="1:15" s="45" customFormat="1" x14ac:dyDescent="0.25">
      <c r="A105" s="1"/>
      <c r="B105" s="105"/>
      <c r="C105" s="105"/>
      <c r="D105" s="1"/>
      <c r="E105" s="1"/>
      <c r="F105" s="1"/>
      <c r="G105" s="1"/>
      <c r="H105" s="1"/>
      <c r="I105"/>
      <c r="K105" s="1"/>
      <c r="L105" s="1"/>
      <c r="M105" s="1"/>
      <c r="N105" s="1"/>
      <c r="O105" s="1"/>
    </row>
    <row r="106" spans="1:15" s="45" customFormat="1" x14ac:dyDescent="0.25">
      <c r="A106" s="1"/>
      <c r="B106" s="105"/>
      <c r="C106" s="105"/>
      <c r="D106" s="1"/>
      <c r="E106" s="1"/>
      <c r="F106" s="1"/>
      <c r="G106" s="1"/>
      <c r="H106" s="1"/>
      <c r="I106"/>
      <c r="K106" s="1"/>
      <c r="L106" s="1"/>
      <c r="M106" s="1"/>
      <c r="N106" s="1"/>
      <c r="O106" s="1"/>
    </row>
    <row r="107" spans="1:15" s="45" customFormat="1" x14ac:dyDescent="0.25">
      <c r="A107" s="1"/>
      <c r="B107" s="105"/>
      <c r="C107" s="105"/>
      <c r="D107" s="1"/>
      <c r="E107" s="1"/>
      <c r="F107" s="1"/>
      <c r="G107" s="1"/>
      <c r="H107" s="1"/>
      <c r="I107"/>
      <c r="K107" s="1"/>
      <c r="L107" s="1"/>
      <c r="M107" s="1"/>
      <c r="N107" s="1"/>
      <c r="O107" s="1"/>
    </row>
    <row r="108" spans="1:15" s="45" customFormat="1" x14ac:dyDescent="0.25">
      <c r="A108" s="1"/>
      <c r="B108" s="105"/>
      <c r="C108" s="105"/>
      <c r="D108" s="1"/>
      <c r="E108" s="1"/>
      <c r="F108" s="1"/>
      <c r="G108" s="1"/>
      <c r="H108" s="1"/>
      <c r="I108"/>
      <c r="K108" s="1"/>
      <c r="L108" s="1"/>
      <c r="M108" s="1"/>
      <c r="N108" s="1"/>
      <c r="O108" s="1"/>
    </row>
    <row r="109" spans="1:15" s="45" customFormat="1" x14ac:dyDescent="0.25">
      <c r="A109" s="1"/>
      <c r="B109" s="105"/>
      <c r="C109" s="105"/>
      <c r="D109" s="1"/>
      <c r="E109" s="1"/>
      <c r="F109" s="1"/>
      <c r="G109" s="1"/>
      <c r="H109" s="1"/>
      <c r="I109"/>
      <c r="K109" s="1"/>
      <c r="L109" s="1"/>
      <c r="M109" s="1"/>
      <c r="N109" s="1"/>
      <c r="O109" s="1"/>
    </row>
    <row r="110" spans="1:15" s="45" customFormat="1" x14ac:dyDescent="0.25">
      <c r="A110" s="1"/>
      <c r="B110" s="105"/>
      <c r="C110" s="105"/>
      <c r="D110" s="1"/>
      <c r="E110" s="1"/>
      <c r="F110" s="1"/>
      <c r="G110" s="1"/>
      <c r="H110" s="1"/>
      <c r="I110"/>
      <c r="K110" s="1"/>
      <c r="L110" s="1"/>
      <c r="M110" s="1"/>
      <c r="N110" s="1"/>
      <c r="O110" s="1"/>
    </row>
    <row r="111" spans="1:15" s="45" customFormat="1" x14ac:dyDescent="0.25">
      <c r="A111" s="1"/>
      <c r="B111" s="105"/>
      <c r="C111" s="105"/>
      <c r="D111" s="1"/>
      <c r="E111" s="1"/>
      <c r="F111" s="1"/>
      <c r="G111" s="1"/>
      <c r="H111" s="1"/>
      <c r="I111"/>
      <c r="K111" s="1"/>
      <c r="L111" s="1"/>
      <c r="M111" s="1"/>
      <c r="N111" s="1"/>
      <c r="O111" s="1"/>
    </row>
    <row r="112" spans="1:15" s="45" customFormat="1" x14ac:dyDescent="0.25">
      <c r="A112" s="1"/>
      <c r="B112" s="105"/>
      <c r="C112" s="105"/>
      <c r="D112" s="1"/>
      <c r="E112" s="1"/>
      <c r="F112" s="1"/>
      <c r="G112" s="1"/>
      <c r="H112" s="1"/>
      <c r="I112"/>
      <c r="K112" s="1"/>
      <c r="L112" s="1"/>
      <c r="M112" s="1"/>
      <c r="N112" s="1"/>
      <c r="O112" s="1"/>
    </row>
    <row r="113" spans="1:15" s="45" customFormat="1" x14ac:dyDescent="0.25">
      <c r="A113" s="1"/>
      <c r="B113" s="105"/>
      <c r="C113" s="105"/>
      <c r="D113" s="1"/>
      <c r="E113" s="1"/>
      <c r="F113" s="1"/>
      <c r="G113" s="1"/>
      <c r="H113" s="1"/>
      <c r="I113"/>
      <c r="K113" s="1"/>
      <c r="L113" s="1"/>
      <c r="M113" s="1"/>
      <c r="N113" s="1"/>
      <c r="O113" s="1"/>
    </row>
    <row r="114" spans="1:15" s="45" customFormat="1" x14ac:dyDescent="0.25">
      <c r="A114" s="1"/>
      <c r="B114" s="105"/>
      <c r="C114" s="105"/>
      <c r="D114" s="1"/>
      <c r="E114" s="1"/>
      <c r="F114" s="1"/>
      <c r="G114" s="1"/>
      <c r="H114" s="1"/>
      <c r="I114"/>
      <c r="K114" s="1"/>
      <c r="L114" s="1"/>
      <c r="M114" s="1"/>
      <c r="N114" s="1"/>
      <c r="O114" s="1"/>
    </row>
    <row r="115" spans="1:15" s="45" customFormat="1" x14ac:dyDescent="0.25">
      <c r="A115" s="1"/>
      <c r="B115" s="105"/>
      <c r="C115" s="105"/>
      <c r="D115" s="1"/>
      <c r="E115" s="1"/>
      <c r="F115" s="1"/>
      <c r="G115" s="1"/>
      <c r="H115" s="1"/>
      <c r="I115"/>
      <c r="K115" s="1"/>
      <c r="L115" s="1"/>
      <c r="M115" s="1"/>
      <c r="N115" s="1"/>
      <c r="O115" s="1"/>
    </row>
    <row r="116" spans="1:15" s="45" customFormat="1" x14ac:dyDescent="0.25">
      <c r="A116" s="1"/>
      <c r="B116" s="105"/>
      <c r="C116" s="105"/>
      <c r="D116" s="1"/>
      <c r="E116" s="1"/>
      <c r="F116" s="1"/>
      <c r="G116" s="1"/>
      <c r="H116" s="1"/>
      <c r="I116"/>
      <c r="K116" s="1"/>
      <c r="L116" s="1"/>
      <c r="M116" s="1"/>
      <c r="N116" s="1"/>
      <c r="O116" s="1"/>
    </row>
    <row r="117" spans="1:15" s="45" customFormat="1" x14ac:dyDescent="0.25">
      <c r="A117" s="1"/>
      <c r="B117" s="105"/>
      <c r="C117" s="105"/>
      <c r="D117" s="1"/>
      <c r="E117" s="1"/>
      <c r="F117" s="1"/>
      <c r="G117" s="1"/>
      <c r="H117" s="1"/>
      <c r="I117"/>
      <c r="K117" s="1"/>
      <c r="L117" s="1"/>
      <c r="M117" s="1"/>
      <c r="N117" s="1"/>
      <c r="O117" s="1"/>
    </row>
    <row r="118" spans="1:15" s="45" customFormat="1" x14ac:dyDescent="0.25">
      <c r="A118" s="1"/>
      <c r="B118" s="105"/>
      <c r="C118" s="105"/>
      <c r="D118" s="1"/>
      <c r="E118" s="1"/>
      <c r="F118" s="1"/>
      <c r="G118" s="1"/>
      <c r="H118" s="1"/>
      <c r="I118"/>
      <c r="K118" s="1"/>
      <c r="L118" s="1"/>
      <c r="M118" s="1"/>
      <c r="N118" s="1"/>
      <c r="O118" s="1"/>
    </row>
    <row r="119" spans="1:15" s="45" customFormat="1" x14ac:dyDescent="0.25">
      <c r="A119" s="1"/>
      <c r="B119" s="105"/>
      <c r="C119" s="105"/>
      <c r="D119" s="1"/>
      <c r="E119" s="1"/>
      <c r="F119" s="1"/>
      <c r="G119" s="1"/>
      <c r="H119" s="1"/>
      <c r="I119"/>
      <c r="K119" s="1"/>
      <c r="L119" s="1"/>
      <c r="M119" s="1"/>
      <c r="N119" s="1"/>
      <c r="O119" s="1"/>
    </row>
    <row r="120" spans="1:15" s="45" customFormat="1" x14ac:dyDescent="0.25">
      <c r="A120" s="1"/>
      <c r="B120" s="105"/>
      <c r="C120" s="105"/>
      <c r="D120" s="1"/>
      <c r="E120" s="1"/>
      <c r="F120" s="1"/>
      <c r="G120" s="1"/>
      <c r="H120" s="1"/>
      <c r="I120"/>
      <c r="K120" s="1"/>
      <c r="L120" s="1"/>
      <c r="M120" s="1"/>
      <c r="N120" s="1"/>
      <c r="O120" s="1"/>
    </row>
    <row r="121" spans="1:15" s="45" customFormat="1" x14ac:dyDescent="0.25">
      <c r="A121" s="1"/>
      <c r="B121" s="105"/>
      <c r="C121" s="105"/>
      <c r="D121" s="1"/>
      <c r="E121" s="1"/>
      <c r="F121" s="1"/>
      <c r="G121" s="1"/>
      <c r="H121" s="1"/>
      <c r="I121"/>
      <c r="K121" s="1"/>
      <c r="L121" s="1"/>
      <c r="M121" s="1"/>
      <c r="N121" s="1"/>
      <c r="O121" s="1"/>
    </row>
    <row r="122" spans="1:15" s="45" customFormat="1" x14ac:dyDescent="0.25">
      <c r="A122" s="1"/>
      <c r="B122" s="105"/>
      <c r="C122" s="105"/>
      <c r="D122" s="1"/>
      <c r="E122" s="1"/>
      <c r="F122" s="1"/>
      <c r="G122" s="1"/>
      <c r="H122" s="1"/>
      <c r="I122"/>
      <c r="K122" s="1"/>
      <c r="L122" s="1"/>
      <c r="M122" s="1"/>
      <c r="N122" s="1"/>
      <c r="O122" s="1"/>
    </row>
    <row r="123" spans="1:15" s="45" customFormat="1" x14ac:dyDescent="0.25">
      <c r="A123" s="1"/>
      <c r="B123" s="105"/>
      <c r="C123" s="105"/>
      <c r="D123" s="1"/>
      <c r="E123" s="1"/>
      <c r="F123" s="1"/>
      <c r="G123" s="1"/>
      <c r="H123" s="1"/>
      <c r="I123"/>
      <c r="K123" s="1"/>
      <c r="L123" s="1"/>
      <c r="M123" s="1"/>
      <c r="N123" s="1"/>
      <c r="O123" s="1"/>
    </row>
    <row r="124" spans="1:15" s="45" customFormat="1" x14ac:dyDescent="0.25">
      <c r="A124" s="1"/>
      <c r="B124" s="105"/>
      <c r="C124" s="105"/>
      <c r="D124" s="1"/>
      <c r="E124" s="1"/>
      <c r="F124" s="1"/>
      <c r="G124" s="1"/>
      <c r="H124" s="1"/>
      <c r="I124"/>
      <c r="K124" s="1"/>
      <c r="L124" s="1"/>
      <c r="M124" s="1"/>
      <c r="N124" s="1"/>
      <c r="O124" s="1"/>
    </row>
    <row r="125" spans="1:15" s="45" customFormat="1" x14ac:dyDescent="0.25">
      <c r="A125" s="1"/>
      <c r="B125" s="105"/>
      <c r="C125" s="105"/>
      <c r="D125" s="1"/>
      <c r="E125" s="1"/>
      <c r="F125" s="1"/>
      <c r="G125" s="1"/>
      <c r="H125" s="1"/>
      <c r="I125"/>
      <c r="K125" s="1"/>
      <c r="L125" s="1"/>
      <c r="M125" s="1"/>
      <c r="N125" s="1"/>
      <c r="O125" s="1"/>
    </row>
    <row r="126" spans="1:15" s="45" customFormat="1" x14ac:dyDescent="0.25">
      <c r="A126" s="1"/>
      <c r="B126" s="105"/>
      <c r="C126" s="105"/>
      <c r="D126" s="1"/>
      <c r="E126" s="1"/>
      <c r="F126" s="1"/>
      <c r="G126" s="1"/>
      <c r="H126" s="1"/>
      <c r="I126"/>
      <c r="K126" s="1"/>
      <c r="L126" s="1"/>
      <c r="M126" s="1"/>
      <c r="N126" s="1"/>
      <c r="O126" s="1"/>
    </row>
    <row r="127" spans="1:15" s="45" customFormat="1" x14ac:dyDescent="0.25">
      <c r="A127" s="1"/>
      <c r="B127" s="105"/>
      <c r="C127" s="105"/>
      <c r="D127" s="1"/>
      <c r="E127" s="1"/>
      <c r="F127" s="1"/>
      <c r="G127" s="1"/>
      <c r="H127" s="1"/>
      <c r="I127"/>
      <c r="K127" s="1"/>
      <c r="L127" s="1"/>
      <c r="M127" s="1"/>
      <c r="N127" s="1"/>
      <c r="O127" s="1"/>
    </row>
    <row r="128" spans="1:15" s="45" customFormat="1" x14ac:dyDescent="0.25">
      <c r="A128" s="1"/>
      <c r="B128" s="105"/>
      <c r="C128" s="105"/>
      <c r="D128" s="1"/>
      <c r="E128" s="1"/>
      <c r="F128" s="1"/>
      <c r="G128" s="1"/>
      <c r="H128" s="1"/>
      <c r="I128"/>
      <c r="K128" s="1"/>
      <c r="L128" s="1"/>
      <c r="M128" s="1"/>
      <c r="N128" s="1"/>
      <c r="O128" s="1"/>
    </row>
    <row r="129" spans="1:15" s="45" customFormat="1" x14ac:dyDescent="0.25">
      <c r="A129" s="1"/>
      <c r="B129" s="105"/>
      <c r="C129" s="105"/>
      <c r="D129" s="1"/>
      <c r="E129" s="1"/>
      <c r="F129" s="1"/>
      <c r="G129" s="1"/>
      <c r="H129" s="1"/>
      <c r="I129"/>
      <c r="K129" s="1"/>
      <c r="L129" s="1"/>
      <c r="M129" s="1"/>
      <c r="N129" s="1"/>
      <c r="O129" s="1"/>
    </row>
    <row r="130" spans="1:15" s="45" customFormat="1" x14ac:dyDescent="0.25">
      <c r="A130" s="1"/>
      <c r="B130" s="105"/>
      <c r="C130" s="105"/>
      <c r="D130" s="1"/>
      <c r="E130" s="1"/>
      <c r="F130" s="1"/>
      <c r="G130" s="1"/>
      <c r="H130" s="1"/>
      <c r="I130"/>
      <c r="K130" s="1"/>
      <c r="L130" s="1"/>
      <c r="M130" s="1"/>
      <c r="N130" s="1"/>
      <c r="O130" s="1"/>
    </row>
    <row r="131" spans="1:15" s="45" customFormat="1" x14ac:dyDescent="0.25">
      <c r="A131" s="1"/>
      <c r="B131" s="105"/>
      <c r="C131" s="105"/>
      <c r="D131" s="1"/>
      <c r="E131" s="1"/>
      <c r="F131" s="1"/>
      <c r="G131" s="1"/>
      <c r="H131" s="1"/>
      <c r="I131"/>
      <c r="K131" s="1"/>
      <c r="L131" s="1"/>
      <c r="M131" s="1"/>
      <c r="N131" s="1"/>
      <c r="O131" s="1"/>
    </row>
    <row r="132" spans="1:15" s="45" customFormat="1" x14ac:dyDescent="0.25">
      <c r="A132" s="1"/>
      <c r="B132" s="105"/>
      <c r="C132" s="105"/>
      <c r="D132" s="1"/>
      <c r="E132" s="1"/>
      <c r="F132" s="1"/>
      <c r="G132" s="1"/>
      <c r="H132" s="1"/>
      <c r="I132"/>
      <c r="K132" s="1"/>
      <c r="L132" s="1"/>
      <c r="M132" s="1"/>
      <c r="N132" s="1"/>
      <c r="O132" s="1"/>
    </row>
    <row r="133" spans="1:15" s="45" customFormat="1" x14ac:dyDescent="0.25">
      <c r="A133" s="1"/>
      <c r="B133" s="105"/>
      <c r="C133" s="105"/>
      <c r="D133" s="1"/>
      <c r="E133" s="1"/>
      <c r="F133" s="1"/>
      <c r="G133" s="1"/>
      <c r="H133" s="1"/>
      <c r="I133"/>
      <c r="K133" s="1"/>
      <c r="L133" s="1"/>
      <c r="M133" s="1"/>
      <c r="N133" s="1"/>
      <c r="O133" s="1"/>
    </row>
    <row r="134" spans="1:15" s="45" customFormat="1" x14ac:dyDescent="0.25">
      <c r="A134" s="1"/>
      <c r="B134" s="105"/>
      <c r="C134" s="105"/>
      <c r="D134" s="1"/>
      <c r="E134" s="1"/>
      <c r="F134" s="1"/>
      <c r="G134" s="1"/>
      <c r="H134" s="1"/>
      <c r="I134"/>
      <c r="K134" s="1"/>
      <c r="L134" s="1"/>
      <c r="M134" s="1"/>
      <c r="N134" s="1"/>
      <c r="O134" s="1"/>
    </row>
    <row r="135" spans="1:15" s="45" customFormat="1" x14ac:dyDescent="0.25">
      <c r="A135" s="1"/>
      <c r="B135" s="105"/>
      <c r="C135" s="105"/>
      <c r="D135" s="1"/>
      <c r="E135" s="1"/>
      <c r="F135" s="1"/>
      <c r="G135" s="1"/>
      <c r="H135" s="1"/>
      <c r="I135"/>
      <c r="K135" s="1"/>
      <c r="L135" s="1"/>
      <c r="M135" s="1"/>
      <c r="N135" s="1"/>
      <c r="O135" s="1"/>
    </row>
    <row r="136" spans="1:15" s="45" customFormat="1" x14ac:dyDescent="0.25">
      <c r="A136" s="1"/>
      <c r="B136" s="105"/>
      <c r="C136" s="105"/>
      <c r="D136" s="1"/>
      <c r="E136" s="1"/>
      <c r="F136" s="1"/>
      <c r="G136" s="1"/>
      <c r="H136" s="1"/>
      <c r="I136"/>
      <c r="K136" s="1"/>
      <c r="L136" s="1"/>
      <c r="M136" s="1"/>
      <c r="N136" s="1"/>
      <c r="O136" s="1"/>
    </row>
    <row r="137" spans="1:15" s="45" customFormat="1" x14ac:dyDescent="0.25">
      <c r="A137" s="1"/>
      <c r="B137" s="105"/>
      <c r="C137" s="105"/>
      <c r="D137" s="1"/>
      <c r="E137" s="1"/>
      <c r="F137" s="1"/>
      <c r="G137" s="1"/>
      <c r="H137" s="1"/>
      <c r="I137"/>
      <c r="K137" s="1"/>
      <c r="L137" s="1"/>
      <c r="M137" s="1"/>
      <c r="N137" s="1"/>
      <c r="O137" s="1"/>
    </row>
    <row r="138" spans="1:15" s="45" customFormat="1" x14ac:dyDescent="0.25">
      <c r="A138" s="1"/>
      <c r="B138" s="105"/>
      <c r="C138" s="105"/>
      <c r="D138" s="1"/>
      <c r="E138" s="1"/>
      <c r="F138" s="1"/>
      <c r="G138" s="1"/>
      <c r="H138" s="1"/>
      <c r="I138"/>
      <c r="K138" s="1"/>
      <c r="L138" s="1"/>
      <c r="M138" s="1"/>
      <c r="N138" s="1"/>
      <c r="O138" s="1"/>
    </row>
    <row r="139" spans="1:15" s="45" customFormat="1" x14ac:dyDescent="0.25">
      <c r="A139" s="1"/>
      <c r="B139" s="105"/>
      <c r="C139" s="105"/>
      <c r="D139" s="1"/>
      <c r="E139" s="1"/>
      <c r="F139" s="1"/>
      <c r="G139" s="1"/>
      <c r="H139" s="1"/>
      <c r="I139"/>
      <c r="K139" s="1"/>
      <c r="L139" s="1"/>
      <c r="M139" s="1"/>
      <c r="N139" s="1"/>
      <c r="O139" s="1"/>
    </row>
    <row r="140" spans="1:15" s="45" customFormat="1" x14ac:dyDescent="0.25">
      <c r="A140" s="1"/>
      <c r="B140" s="105"/>
      <c r="C140" s="105"/>
      <c r="D140" s="1"/>
      <c r="E140" s="1"/>
      <c r="F140" s="1"/>
      <c r="G140" s="1"/>
      <c r="H140" s="1"/>
      <c r="I140"/>
      <c r="K140" s="1"/>
      <c r="L140" s="1"/>
      <c r="M140" s="1"/>
      <c r="N140" s="1"/>
      <c r="O140" s="1"/>
    </row>
    <row r="141" spans="1:15" s="45" customFormat="1" x14ac:dyDescent="0.25">
      <c r="A141" s="1"/>
      <c r="B141" s="105"/>
      <c r="C141" s="105"/>
      <c r="D141" s="1"/>
      <c r="E141" s="1"/>
      <c r="F141" s="1"/>
      <c r="G141" s="1"/>
      <c r="H141" s="1"/>
      <c r="I141"/>
      <c r="K141" s="1"/>
      <c r="L141" s="1"/>
      <c r="M141" s="1"/>
      <c r="N141" s="1"/>
      <c r="O141" s="1"/>
    </row>
    <row r="142" spans="1:15" s="45" customFormat="1" x14ac:dyDescent="0.25">
      <c r="A142" s="1"/>
      <c r="B142" s="105"/>
      <c r="C142" s="105"/>
      <c r="D142" s="1"/>
      <c r="E142" s="1"/>
      <c r="F142" s="1"/>
      <c r="G142" s="1"/>
      <c r="H142" s="1"/>
      <c r="I142"/>
      <c r="K142" s="1"/>
      <c r="L142" s="1"/>
      <c r="M142" s="1"/>
      <c r="N142" s="1"/>
      <c r="O142" s="1"/>
    </row>
    <row r="143" spans="1:15" s="45" customFormat="1" x14ac:dyDescent="0.25">
      <c r="A143" s="1"/>
      <c r="B143" s="105"/>
      <c r="C143" s="105"/>
      <c r="D143" s="1"/>
      <c r="E143" s="1"/>
      <c r="F143" s="1"/>
      <c r="G143" s="1"/>
      <c r="H143" s="1"/>
      <c r="I143"/>
      <c r="K143" s="1"/>
      <c r="L143" s="1"/>
      <c r="M143" s="1"/>
      <c r="N143" s="1"/>
      <c r="O143" s="1"/>
    </row>
    <row r="144" spans="1:15" s="45" customFormat="1" x14ac:dyDescent="0.25">
      <c r="A144" s="1"/>
      <c r="B144" s="105"/>
      <c r="C144" s="105"/>
      <c r="D144" s="1"/>
      <c r="E144" s="1"/>
      <c r="F144" s="1"/>
      <c r="G144" s="1"/>
      <c r="H144" s="1"/>
      <c r="I144"/>
      <c r="K144" s="1"/>
      <c r="L144" s="1"/>
      <c r="M144" s="1"/>
      <c r="N144" s="1"/>
      <c r="O144" s="1"/>
    </row>
  </sheetData>
  <mergeCells count="39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F21:F22"/>
    <mergeCell ref="G21:G22"/>
    <mergeCell ref="A62:E62"/>
    <mergeCell ref="F62:L62"/>
    <mergeCell ref="H21:H22"/>
    <mergeCell ref="I21:I22"/>
    <mergeCell ref="J21:J22"/>
    <mergeCell ref="K21:K22"/>
    <mergeCell ref="L21:L22"/>
    <mergeCell ref="A48:F48"/>
    <mergeCell ref="G48:L48"/>
    <mergeCell ref="A58:D58"/>
    <mergeCell ref="E58:H58"/>
    <mergeCell ref="I58:L58"/>
    <mergeCell ref="A59:E59"/>
    <mergeCell ref="F59:L59"/>
    <mergeCell ref="A63:E63"/>
    <mergeCell ref="F63:L63"/>
    <mergeCell ref="A64:D64"/>
    <mergeCell ref="E64:H64"/>
    <mergeCell ref="I64:L64"/>
  </mergeCells>
  <conditionalFormatting sqref="B1:B44 B47:B1048576">
    <cfRule type="duplicateValues" dxfId="22" priority="4"/>
  </conditionalFormatting>
  <conditionalFormatting sqref="B2">
    <cfRule type="duplicateValues" dxfId="21" priority="7"/>
  </conditionalFormatting>
  <conditionalFormatting sqref="B3">
    <cfRule type="duplicateValues" dxfId="20" priority="6"/>
  </conditionalFormatting>
  <conditionalFormatting sqref="B4">
    <cfRule type="duplicateValues" dxfId="19" priority="5"/>
  </conditionalFormatting>
  <conditionalFormatting sqref="B48:B1048576 B1 B6:B7 B9:B11 B13:B44">
    <cfRule type="duplicateValues" dxfId="18" priority="8"/>
  </conditionalFormatting>
  <conditionalFormatting sqref="B23:B44">
    <cfRule type="duplicateValues" dxfId="17" priority="9"/>
  </conditionalFormatting>
  <conditionalFormatting sqref="B45:B46">
    <cfRule type="duplicateValues" dxfId="16" priority="1"/>
  </conditionalFormatting>
  <conditionalFormatting sqref="B45:B46">
    <cfRule type="duplicateValues" dxfId="15" priority="2"/>
  </conditionalFormatting>
  <conditionalFormatting sqref="B45:B46">
    <cfRule type="duplicateValues" dxfId="14" priority="3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61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00704-680B-4D23-BAB3-C82147327E5E}">
  <sheetPr>
    <tabColor theme="3" tint="-0.249977111117893"/>
    <pageSetUpPr fitToPage="1"/>
  </sheetPr>
  <dimension ref="A1:O163"/>
  <sheetViews>
    <sheetView view="pageBreakPreview" topLeftCell="A46" zoomScaleNormal="100" zoomScaleSheetLayoutView="100" workbookViewId="0">
      <selection activeCell="G70" sqref="G70"/>
    </sheetView>
  </sheetViews>
  <sheetFormatPr defaultColWidth="9.109375" defaultRowHeight="13.8" x14ac:dyDescent="0.25"/>
  <cols>
    <col min="1" max="1" width="7" style="1" customWidth="1"/>
    <col min="2" max="2" width="7" style="105" customWidth="1"/>
    <col min="3" max="3" width="13.33203125" style="105" customWidth="1"/>
    <col min="4" max="4" width="22.33203125" style="1" customWidth="1"/>
    <col min="5" max="5" width="11.6640625" style="1" customWidth="1"/>
    <col min="6" max="6" width="7.6640625" style="1" customWidth="1"/>
    <col min="7" max="7" width="21" style="1" customWidth="1"/>
    <col min="8" max="8" width="11.77734375" style="1" customWidth="1"/>
    <col min="9" max="9" width="12.33203125" style="1" customWidth="1"/>
    <col min="10" max="10" width="11.6640625" style="45" customWidth="1"/>
    <col min="11" max="11" width="13.33203125" style="1" customWidth="1"/>
    <col min="12" max="12" width="18.6640625" style="1" customWidth="1"/>
    <col min="13" max="16384" width="9.109375" style="1"/>
  </cols>
  <sheetData>
    <row r="1" spans="1:15" ht="19.2" customHeight="1" x14ac:dyDescent="0.2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5" ht="19.2" customHeight="1" x14ac:dyDescent="0.25">
      <c r="A2" s="234" t="s">
        <v>44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5" ht="19.2" customHeight="1" x14ac:dyDescent="0.25">
      <c r="A3" s="234" t="s">
        <v>11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5" ht="19.2" customHeight="1" x14ac:dyDescent="0.25">
      <c r="A4" s="234" t="s">
        <v>45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5" ht="7.2" customHeight="1" x14ac:dyDescent="0.3">
      <c r="A5" s="235" t="s">
        <v>47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O5" s="24"/>
    </row>
    <row r="6" spans="1:15" s="2" customFormat="1" ht="28.8" x14ac:dyDescent="0.25">
      <c r="A6" s="236" t="s">
        <v>66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</row>
    <row r="7" spans="1:15" s="2" customFormat="1" ht="18" customHeight="1" x14ac:dyDescent="0.25">
      <c r="A7" s="237" t="s">
        <v>17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</row>
    <row r="8" spans="1:15" s="2" customFormat="1" ht="19.2" customHeight="1" thickBot="1" x14ac:dyDescent="0.3">
      <c r="A8" s="238" t="s">
        <v>68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</row>
    <row r="9" spans="1:15" ht="19.5" customHeight="1" thickTop="1" x14ac:dyDescent="0.25">
      <c r="A9" s="239" t="s">
        <v>22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1"/>
    </row>
    <row r="10" spans="1:15" ht="18" customHeight="1" x14ac:dyDescent="0.25">
      <c r="A10" s="242" t="s">
        <v>177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4"/>
    </row>
    <row r="11" spans="1:15" ht="19.5" customHeight="1" x14ac:dyDescent="0.25">
      <c r="A11" s="242" t="s">
        <v>67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4"/>
    </row>
    <row r="12" spans="1:15" ht="5.25" customHeight="1" x14ac:dyDescent="0.25">
      <c r="A12" s="231" t="s">
        <v>47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3"/>
    </row>
    <row r="13" spans="1:15" ht="15.6" x14ac:dyDescent="0.3">
      <c r="A13" s="38" t="s">
        <v>48</v>
      </c>
      <c r="B13" s="21"/>
      <c r="C13" s="21"/>
      <c r="D13" s="62"/>
      <c r="E13" s="5"/>
      <c r="F13" s="5"/>
      <c r="G13" s="31" t="s">
        <v>69</v>
      </c>
      <c r="H13" s="5"/>
      <c r="I13" s="5"/>
      <c r="J13" s="39"/>
      <c r="K13" s="28"/>
      <c r="L13" s="29" t="s">
        <v>181</v>
      </c>
    </row>
    <row r="14" spans="1:15" ht="15.6" x14ac:dyDescent="0.3">
      <c r="A14" s="16" t="s">
        <v>178</v>
      </c>
      <c r="B14" s="12"/>
      <c r="C14" s="12"/>
      <c r="D14" s="65"/>
      <c r="E14" s="6"/>
      <c r="F14" s="6"/>
      <c r="G14" s="108" t="s">
        <v>186</v>
      </c>
      <c r="H14" s="6"/>
      <c r="I14" s="6"/>
      <c r="J14" s="40"/>
      <c r="K14" s="30"/>
      <c r="L14" s="64" t="s">
        <v>70</v>
      </c>
    </row>
    <row r="15" spans="1:15" ht="14.4" x14ac:dyDescent="0.25">
      <c r="A15" s="245" t="s">
        <v>10</v>
      </c>
      <c r="B15" s="246"/>
      <c r="C15" s="246"/>
      <c r="D15" s="246"/>
      <c r="E15" s="246"/>
      <c r="F15" s="246"/>
      <c r="G15" s="247"/>
      <c r="H15" s="19" t="s">
        <v>1</v>
      </c>
      <c r="I15" s="18"/>
      <c r="J15" s="41"/>
      <c r="K15" s="18"/>
      <c r="L15" s="20"/>
    </row>
    <row r="16" spans="1:15" ht="14.4" x14ac:dyDescent="0.25">
      <c r="A16" s="17" t="s">
        <v>18</v>
      </c>
      <c r="B16" s="13"/>
      <c r="C16" s="13"/>
      <c r="D16" s="11"/>
      <c r="E16" s="8"/>
      <c r="F16" s="11"/>
      <c r="G16" s="10" t="s">
        <v>47</v>
      </c>
      <c r="H16" s="33" t="s">
        <v>180</v>
      </c>
      <c r="I16" s="8"/>
      <c r="J16" s="42"/>
      <c r="K16" s="8"/>
      <c r="L16" s="69"/>
    </row>
    <row r="17" spans="1:14" ht="14.4" x14ac:dyDescent="0.25">
      <c r="A17" s="17" t="s">
        <v>19</v>
      </c>
      <c r="B17" s="13"/>
      <c r="C17" s="13"/>
      <c r="D17" s="10"/>
      <c r="E17" s="8"/>
      <c r="F17" s="11"/>
      <c r="G17" s="10" t="s">
        <v>50</v>
      </c>
      <c r="H17" s="33" t="s">
        <v>39</v>
      </c>
      <c r="I17" s="8"/>
      <c r="J17" s="42"/>
      <c r="K17" s="8"/>
      <c r="L17" s="32"/>
    </row>
    <row r="18" spans="1:14" ht="14.4" x14ac:dyDescent="0.25">
      <c r="A18" s="17" t="s">
        <v>20</v>
      </c>
      <c r="B18" s="13"/>
      <c r="C18" s="13"/>
      <c r="D18" s="10"/>
      <c r="E18" s="8"/>
      <c r="F18" s="11"/>
      <c r="G18" s="10" t="s">
        <v>60</v>
      </c>
      <c r="H18" s="33" t="s">
        <v>40</v>
      </c>
      <c r="I18" s="8"/>
      <c r="J18" s="42"/>
      <c r="K18" s="8"/>
      <c r="L18" s="32"/>
    </row>
    <row r="19" spans="1:14" ht="16.2" thickBot="1" x14ac:dyDescent="0.3">
      <c r="A19" s="17" t="s">
        <v>16</v>
      </c>
      <c r="B19" s="14"/>
      <c r="C19" s="14"/>
      <c r="D19" s="68"/>
      <c r="E19" s="9"/>
      <c r="F19" s="9"/>
      <c r="G19" s="10" t="s">
        <v>54</v>
      </c>
      <c r="H19" s="98" t="s">
        <v>38</v>
      </c>
      <c r="I19" s="8"/>
      <c r="J19" s="74">
        <v>106</v>
      </c>
      <c r="L19" s="75"/>
    </row>
    <row r="20" spans="1:14" ht="6" customHeight="1" thickTop="1" thickBot="1" x14ac:dyDescent="0.3">
      <c r="A20" s="26"/>
      <c r="B20" s="23"/>
      <c r="C20" s="23"/>
      <c r="D20" s="22"/>
      <c r="E20" s="22"/>
      <c r="F20" s="22"/>
      <c r="G20" s="22"/>
      <c r="H20" s="22"/>
      <c r="I20" s="22"/>
      <c r="J20" s="43"/>
      <c r="K20" s="22"/>
      <c r="L20" s="27"/>
    </row>
    <row r="21" spans="1:14" s="3" customFormat="1" ht="21" customHeight="1" thickTop="1" x14ac:dyDescent="0.25">
      <c r="A21" s="248" t="s">
        <v>7</v>
      </c>
      <c r="B21" s="250" t="s">
        <v>13</v>
      </c>
      <c r="C21" s="250" t="s">
        <v>37</v>
      </c>
      <c r="D21" s="250" t="s">
        <v>2</v>
      </c>
      <c r="E21" s="250" t="s">
        <v>36</v>
      </c>
      <c r="F21" s="250" t="s">
        <v>9</v>
      </c>
      <c r="G21" s="250" t="s">
        <v>14</v>
      </c>
      <c r="H21" s="250" t="s">
        <v>8</v>
      </c>
      <c r="I21" s="250" t="s">
        <v>26</v>
      </c>
      <c r="J21" s="254" t="s">
        <v>23</v>
      </c>
      <c r="K21" s="256" t="s">
        <v>25</v>
      </c>
      <c r="L21" s="258" t="s">
        <v>15</v>
      </c>
    </row>
    <row r="22" spans="1:14" s="3" customFormat="1" ht="13.5" customHeight="1" x14ac:dyDescent="0.25">
      <c r="A22" s="249"/>
      <c r="B22" s="251"/>
      <c r="C22" s="251"/>
      <c r="D22" s="251"/>
      <c r="E22" s="251"/>
      <c r="F22" s="251"/>
      <c r="G22" s="251"/>
      <c r="H22" s="251"/>
      <c r="I22" s="251"/>
      <c r="J22" s="255"/>
      <c r="K22" s="257"/>
      <c r="L22" s="259"/>
    </row>
    <row r="23" spans="1:14" x14ac:dyDescent="0.25">
      <c r="A23" s="87">
        <v>1</v>
      </c>
      <c r="B23" s="82">
        <v>65</v>
      </c>
      <c r="C23" s="82">
        <v>10010177910</v>
      </c>
      <c r="D23" s="83" t="s">
        <v>73</v>
      </c>
      <c r="E23" s="81">
        <v>36045</v>
      </c>
      <c r="F23" s="84" t="s">
        <v>21</v>
      </c>
      <c r="G23" s="99" t="s">
        <v>62</v>
      </c>
      <c r="H23" s="110">
        <v>0.118044</v>
      </c>
      <c r="I23" s="110" t="s">
        <v>47</v>
      </c>
      <c r="J23" s="85">
        <f>$J$19/((H23*24))</f>
        <v>37.415427015914972</v>
      </c>
      <c r="K23" s="86"/>
      <c r="L23" s="88"/>
    </row>
    <row r="24" spans="1:14" x14ac:dyDescent="0.25">
      <c r="A24" s="89">
        <v>2</v>
      </c>
      <c r="B24" s="82">
        <v>69</v>
      </c>
      <c r="C24" s="82">
        <v>10010177809</v>
      </c>
      <c r="D24" s="83" t="s">
        <v>75</v>
      </c>
      <c r="E24" s="81">
        <v>35906</v>
      </c>
      <c r="F24" s="84" t="s">
        <v>21</v>
      </c>
      <c r="G24" s="99" t="s">
        <v>62</v>
      </c>
      <c r="H24" s="110">
        <v>0.118044</v>
      </c>
      <c r="I24" s="110">
        <f>H24-$H$23</f>
        <v>0</v>
      </c>
      <c r="J24" s="85">
        <f t="shared" ref="J24:J35" si="0">$J$19/((H24*24))</f>
        <v>37.415427015914972</v>
      </c>
      <c r="K24" s="86"/>
      <c r="L24" s="88"/>
    </row>
    <row r="25" spans="1:14" x14ac:dyDescent="0.25">
      <c r="A25" s="87">
        <v>3</v>
      </c>
      <c r="B25" s="86">
        <v>71</v>
      </c>
      <c r="C25" s="82">
        <v>10076721122</v>
      </c>
      <c r="D25" s="83" t="s">
        <v>96</v>
      </c>
      <c r="E25" s="81">
        <v>38089</v>
      </c>
      <c r="F25" s="84" t="s">
        <v>24</v>
      </c>
      <c r="G25" s="99" t="s">
        <v>62</v>
      </c>
      <c r="H25" s="110">
        <v>0.118044</v>
      </c>
      <c r="I25" s="110">
        <f>H25-$H$23</f>
        <v>0</v>
      </c>
      <c r="J25" s="85">
        <f t="shared" si="0"/>
        <v>37.415427015914972</v>
      </c>
      <c r="K25" s="86"/>
      <c r="L25" s="88"/>
    </row>
    <row r="26" spans="1:14" x14ac:dyDescent="0.25">
      <c r="A26" s="89">
        <v>4</v>
      </c>
      <c r="B26" s="86">
        <v>61</v>
      </c>
      <c r="C26" s="82">
        <v>10034947868</v>
      </c>
      <c r="D26" s="83" t="s">
        <v>87</v>
      </c>
      <c r="E26" s="81">
        <v>36839</v>
      </c>
      <c r="F26" s="84" t="s">
        <v>24</v>
      </c>
      <c r="G26" s="99" t="s">
        <v>43</v>
      </c>
      <c r="H26" s="110">
        <v>0.118044</v>
      </c>
      <c r="I26" s="110">
        <f>H26-$H$23</f>
        <v>0</v>
      </c>
      <c r="J26" s="85">
        <f t="shared" si="0"/>
        <v>37.415427015914972</v>
      </c>
      <c r="K26" s="86"/>
      <c r="L26" s="88"/>
    </row>
    <row r="27" spans="1:14" x14ac:dyDescent="0.25">
      <c r="A27" s="87">
        <v>5</v>
      </c>
      <c r="B27" s="86">
        <v>47</v>
      </c>
      <c r="C27" s="82">
        <v>10009183557</v>
      </c>
      <c r="D27" s="83" t="s">
        <v>91</v>
      </c>
      <c r="E27" s="81">
        <v>35346</v>
      </c>
      <c r="F27" s="84" t="s">
        <v>21</v>
      </c>
      <c r="G27" s="99" t="s">
        <v>77</v>
      </c>
      <c r="H27" s="110">
        <v>0.118044</v>
      </c>
      <c r="I27" s="110">
        <f t="shared" ref="I27:I35" si="1">H27-$H$23</f>
        <v>0</v>
      </c>
      <c r="J27" s="85">
        <f t="shared" si="0"/>
        <v>37.415427015914972</v>
      </c>
      <c r="K27" s="86"/>
      <c r="L27" s="88"/>
    </row>
    <row r="28" spans="1:14" x14ac:dyDescent="0.25">
      <c r="A28" s="89">
        <v>6</v>
      </c>
      <c r="B28" s="86">
        <v>66</v>
      </c>
      <c r="C28" s="82">
        <v>10015981944</v>
      </c>
      <c r="D28" s="83" t="s">
        <v>74</v>
      </c>
      <c r="E28" s="81">
        <v>36382</v>
      </c>
      <c r="F28" s="84" t="s">
        <v>21</v>
      </c>
      <c r="G28" s="99" t="s">
        <v>62</v>
      </c>
      <c r="H28" s="110">
        <v>0.118044</v>
      </c>
      <c r="I28" s="110">
        <f t="shared" si="1"/>
        <v>0</v>
      </c>
      <c r="J28" s="85">
        <f t="shared" si="0"/>
        <v>37.415427015914972</v>
      </c>
      <c r="K28" s="86"/>
      <c r="L28" s="88"/>
    </row>
    <row r="29" spans="1:14" x14ac:dyDescent="0.25">
      <c r="A29" s="87">
        <v>7</v>
      </c>
      <c r="B29" s="86">
        <v>38</v>
      </c>
      <c r="C29" s="82">
        <v>10036018306</v>
      </c>
      <c r="D29" s="83" t="s">
        <v>84</v>
      </c>
      <c r="E29" s="81">
        <v>37284</v>
      </c>
      <c r="F29" s="84" t="s">
        <v>24</v>
      </c>
      <c r="G29" s="99" t="s">
        <v>108</v>
      </c>
      <c r="H29" s="110">
        <v>0.118044</v>
      </c>
      <c r="I29" s="110">
        <f t="shared" si="1"/>
        <v>0</v>
      </c>
      <c r="J29" s="85">
        <f t="shared" si="0"/>
        <v>37.415427015914972</v>
      </c>
      <c r="K29" s="86"/>
      <c r="L29" s="88"/>
    </row>
    <row r="30" spans="1:14" x14ac:dyDescent="0.25">
      <c r="A30" s="89">
        <v>8</v>
      </c>
      <c r="B30" s="86">
        <v>68</v>
      </c>
      <c r="C30" s="82">
        <v>10015978813</v>
      </c>
      <c r="D30" s="83" t="s">
        <v>187</v>
      </c>
      <c r="E30" s="81">
        <v>36825</v>
      </c>
      <c r="F30" s="84" t="s">
        <v>24</v>
      </c>
      <c r="G30" s="99" t="s">
        <v>62</v>
      </c>
      <c r="H30" s="110">
        <v>0.118044</v>
      </c>
      <c r="I30" s="110">
        <f t="shared" si="1"/>
        <v>0</v>
      </c>
      <c r="J30" s="85">
        <f t="shared" si="0"/>
        <v>37.415427015914972</v>
      </c>
      <c r="K30" s="86"/>
      <c r="L30" s="88"/>
    </row>
    <row r="31" spans="1:14" x14ac:dyDescent="0.25">
      <c r="A31" s="87">
        <v>9</v>
      </c>
      <c r="B31" s="86">
        <v>60</v>
      </c>
      <c r="C31" s="82">
        <v>10006503832</v>
      </c>
      <c r="D31" s="83" t="s">
        <v>88</v>
      </c>
      <c r="E31" s="81">
        <v>33408</v>
      </c>
      <c r="F31" s="84" t="s">
        <v>24</v>
      </c>
      <c r="G31" s="99" t="s">
        <v>65</v>
      </c>
      <c r="H31" s="110">
        <v>0.118044</v>
      </c>
      <c r="I31" s="110">
        <f t="shared" si="1"/>
        <v>0</v>
      </c>
      <c r="J31" s="85">
        <f t="shared" si="0"/>
        <v>37.415427015914972</v>
      </c>
      <c r="K31" s="86"/>
      <c r="L31" s="88"/>
    </row>
    <row r="32" spans="1:14" x14ac:dyDescent="0.25">
      <c r="A32" s="89">
        <v>10</v>
      </c>
      <c r="B32" s="86">
        <v>45</v>
      </c>
      <c r="C32" s="82">
        <v>10007739974</v>
      </c>
      <c r="D32" s="83" t="s">
        <v>188</v>
      </c>
      <c r="E32" s="81">
        <v>34445</v>
      </c>
      <c r="F32" s="84" t="s">
        <v>32</v>
      </c>
      <c r="G32" s="99" t="s">
        <v>77</v>
      </c>
      <c r="H32" s="110">
        <v>0.118044</v>
      </c>
      <c r="I32" s="110">
        <f t="shared" si="1"/>
        <v>0</v>
      </c>
      <c r="J32" s="85">
        <f t="shared" si="0"/>
        <v>37.415427015914972</v>
      </c>
      <c r="K32" s="86"/>
      <c r="L32" s="88"/>
      <c r="N32" s="66"/>
    </row>
    <row r="33" spans="1:14" x14ac:dyDescent="0.25">
      <c r="A33" s="87">
        <v>11</v>
      </c>
      <c r="B33" s="86">
        <v>31</v>
      </c>
      <c r="C33" s="82">
        <v>10034976160</v>
      </c>
      <c r="D33" s="83" t="s">
        <v>101</v>
      </c>
      <c r="E33" s="81">
        <v>36731</v>
      </c>
      <c r="F33" s="84" t="s">
        <v>24</v>
      </c>
      <c r="G33" s="99" t="s">
        <v>61</v>
      </c>
      <c r="H33" s="110">
        <v>0.118044</v>
      </c>
      <c r="I33" s="110">
        <f t="shared" si="1"/>
        <v>0</v>
      </c>
      <c r="J33" s="85">
        <f t="shared" si="0"/>
        <v>37.415427015914972</v>
      </c>
      <c r="K33" s="86"/>
      <c r="L33" s="88"/>
      <c r="N33" s="66"/>
    </row>
    <row r="34" spans="1:14" x14ac:dyDescent="0.25">
      <c r="A34" s="89">
        <v>12</v>
      </c>
      <c r="B34" s="86">
        <v>39</v>
      </c>
      <c r="C34" s="82">
        <v>10023500858</v>
      </c>
      <c r="D34" s="83" t="s">
        <v>97</v>
      </c>
      <c r="E34" s="81">
        <v>35854</v>
      </c>
      <c r="F34" s="84" t="s">
        <v>24</v>
      </c>
      <c r="G34" s="99" t="s">
        <v>108</v>
      </c>
      <c r="H34" s="110">
        <v>0.118044</v>
      </c>
      <c r="I34" s="110">
        <f t="shared" si="1"/>
        <v>0</v>
      </c>
      <c r="J34" s="85">
        <f t="shared" si="0"/>
        <v>37.415427015914972</v>
      </c>
      <c r="K34" s="86"/>
      <c r="L34" s="88"/>
      <c r="N34" s="66"/>
    </row>
    <row r="35" spans="1:14" x14ac:dyDescent="0.25">
      <c r="A35" s="87">
        <v>13</v>
      </c>
      <c r="B35" s="86">
        <v>70</v>
      </c>
      <c r="C35" s="82">
        <v>10061141912</v>
      </c>
      <c r="D35" s="83" t="s">
        <v>82</v>
      </c>
      <c r="E35" s="81">
        <v>37761</v>
      </c>
      <c r="F35" s="84" t="s">
        <v>24</v>
      </c>
      <c r="G35" s="99" t="s">
        <v>62</v>
      </c>
      <c r="H35" s="110">
        <v>0.118044</v>
      </c>
      <c r="I35" s="110">
        <f t="shared" si="1"/>
        <v>0</v>
      </c>
      <c r="J35" s="85">
        <f t="shared" si="0"/>
        <v>37.415427015914972</v>
      </c>
      <c r="K35" s="86"/>
      <c r="L35" s="101"/>
      <c r="N35" s="66"/>
    </row>
    <row r="36" spans="1:14" x14ac:dyDescent="0.25">
      <c r="A36" s="89">
        <v>14</v>
      </c>
      <c r="B36" s="86">
        <v>63</v>
      </c>
      <c r="C36" s="82">
        <v>10083910640</v>
      </c>
      <c r="D36" s="83" t="s">
        <v>189</v>
      </c>
      <c r="E36" s="81">
        <v>38225</v>
      </c>
      <c r="F36" s="84" t="s">
        <v>24</v>
      </c>
      <c r="G36" s="99" t="s">
        <v>43</v>
      </c>
      <c r="H36" s="110">
        <v>0.118044</v>
      </c>
      <c r="I36" s="110">
        <f t="shared" ref="I36:I54" si="2">H36-$H$23</f>
        <v>0</v>
      </c>
      <c r="J36" s="85">
        <f t="shared" ref="J36:J54" si="3">$J$19/((H36*24))</f>
        <v>37.415427015914972</v>
      </c>
      <c r="K36" s="86"/>
      <c r="L36" s="88"/>
      <c r="N36" s="66"/>
    </row>
    <row r="37" spans="1:14" x14ac:dyDescent="0.25">
      <c r="A37" s="87">
        <v>15</v>
      </c>
      <c r="B37" s="86">
        <v>67</v>
      </c>
      <c r="C37" s="82">
        <v>10009049171</v>
      </c>
      <c r="D37" s="83" t="s">
        <v>190</v>
      </c>
      <c r="E37" s="81">
        <v>34961</v>
      </c>
      <c r="F37" s="84" t="s">
        <v>24</v>
      </c>
      <c r="G37" s="99" t="s">
        <v>62</v>
      </c>
      <c r="H37" s="110">
        <v>0.118044</v>
      </c>
      <c r="I37" s="110">
        <f t="shared" si="2"/>
        <v>0</v>
      </c>
      <c r="J37" s="85">
        <f t="shared" si="3"/>
        <v>37.415427015914972</v>
      </c>
      <c r="K37" s="86"/>
      <c r="L37" s="88"/>
      <c r="N37" s="66"/>
    </row>
    <row r="38" spans="1:14" x14ac:dyDescent="0.25">
      <c r="A38" s="89">
        <v>16</v>
      </c>
      <c r="B38" s="86">
        <v>73</v>
      </c>
      <c r="C38" s="82">
        <v>10079974864</v>
      </c>
      <c r="D38" s="83" t="s">
        <v>191</v>
      </c>
      <c r="E38" s="81">
        <v>37956</v>
      </c>
      <c r="F38" s="84" t="s">
        <v>24</v>
      </c>
      <c r="G38" s="99" t="s">
        <v>62</v>
      </c>
      <c r="H38" s="110">
        <v>0.118044</v>
      </c>
      <c r="I38" s="110">
        <f t="shared" si="2"/>
        <v>0</v>
      </c>
      <c r="J38" s="85">
        <f t="shared" si="3"/>
        <v>37.415427015914972</v>
      </c>
      <c r="K38" s="86"/>
      <c r="L38" s="88"/>
      <c r="N38" s="66"/>
    </row>
    <row r="39" spans="1:14" x14ac:dyDescent="0.25">
      <c r="A39" s="89">
        <v>17</v>
      </c>
      <c r="B39" s="86">
        <v>52</v>
      </c>
      <c r="C39" s="82">
        <v>10052804154</v>
      </c>
      <c r="D39" s="83" t="s">
        <v>95</v>
      </c>
      <c r="E39" s="81">
        <v>37537</v>
      </c>
      <c r="F39" s="84" t="s">
        <v>24</v>
      </c>
      <c r="G39" s="99" t="s">
        <v>72</v>
      </c>
      <c r="H39" s="110">
        <v>0.118044</v>
      </c>
      <c r="I39" s="110">
        <f t="shared" si="2"/>
        <v>0</v>
      </c>
      <c r="J39" s="85">
        <f t="shared" si="3"/>
        <v>37.415427015914972</v>
      </c>
      <c r="K39" s="86"/>
      <c r="L39" s="88"/>
      <c r="N39" s="66"/>
    </row>
    <row r="40" spans="1:14" x14ac:dyDescent="0.25">
      <c r="A40" s="89">
        <v>18</v>
      </c>
      <c r="B40" s="86">
        <v>55</v>
      </c>
      <c r="C40" s="82">
        <v>10141290483</v>
      </c>
      <c r="D40" s="83" t="s">
        <v>78</v>
      </c>
      <c r="E40" s="81">
        <v>36027</v>
      </c>
      <c r="F40" s="84" t="s">
        <v>41</v>
      </c>
      <c r="G40" s="99" t="s">
        <v>79</v>
      </c>
      <c r="H40" s="110">
        <v>0.118044</v>
      </c>
      <c r="I40" s="110">
        <f t="shared" si="2"/>
        <v>0</v>
      </c>
      <c r="J40" s="85">
        <f t="shared" si="3"/>
        <v>37.415427015914972</v>
      </c>
      <c r="K40" s="86"/>
      <c r="L40" s="88"/>
      <c r="N40" s="66"/>
    </row>
    <row r="41" spans="1:14" x14ac:dyDescent="0.25">
      <c r="A41" s="89">
        <v>19</v>
      </c>
      <c r="B41" s="86">
        <v>64</v>
      </c>
      <c r="C41" s="82">
        <v>10083910539</v>
      </c>
      <c r="D41" s="83" t="s">
        <v>102</v>
      </c>
      <c r="E41" s="81">
        <v>38225</v>
      </c>
      <c r="F41" s="84" t="s">
        <v>24</v>
      </c>
      <c r="G41" s="99" t="s">
        <v>43</v>
      </c>
      <c r="H41" s="110">
        <v>0.118044</v>
      </c>
      <c r="I41" s="110">
        <f t="shared" si="2"/>
        <v>0</v>
      </c>
      <c r="J41" s="85">
        <f t="shared" si="3"/>
        <v>37.415427015914972</v>
      </c>
      <c r="K41" s="86"/>
      <c r="L41" s="88"/>
      <c r="N41" s="66"/>
    </row>
    <row r="42" spans="1:14" x14ac:dyDescent="0.25">
      <c r="A42" s="89">
        <v>20</v>
      </c>
      <c r="B42" s="86">
        <v>46</v>
      </c>
      <c r="C42" s="82">
        <v>10009721505</v>
      </c>
      <c r="D42" s="83" t="s">
        <v>76</v>
      </c>
      <c r="E42" s="81">
        <v>35616</v>
      </c>
      <c r="F42" s="84" t="s">
        <v>24</v>
      </c>
      <c r="G42" s="99" t="s">
        <v>77</v>
      </c>
      <c r="H42" s="110">
        <v>0.118044</v>
      </c>
      <c r="I42" s="110">
        <f t="shared" si="2"/>
        <v>0</v>
      </c>
      <c r="J42" s="85">
        <f t="shared" si="3"/>
        <v>37.415427015914972</v>
      </c>
      <c r="K42" s="86"/>
      <c r="L42" s="88"/>
      <c r="N42" s="66"/>
    </row>
    <row r="43" spans="1:14" x14ac:dyDescent="0.25">
      <c r="A43" s="89">
        <v>21</v>
      </c>
      <c r="B43" s="86">
        <v>62</v>
      </c>
      <c r="C43" s="82">
        <v>10083380473</v>
      </c>
      <c r="D43" s="83" t="s">
        <v>83</v>
      </c>
      <c r="E43" s="81">
        <v>37347</v>
      </c>
      <c r="F43" s="84" t="s">
        <v>24</v>
      </c>
      <c r="G43" s="99" t="s">
        <v>43</v>
      </c>
      <c r="H43" s="110">
        <v>0.118044</v>
      </c>
      <c r="I43" s="110">
        <f t="shared" si="2"/>
        <v>0</v>
      </c>
      <c r="J43" s="85">
        <f t="shared" si="3"/>
        <v>37.415427015914972</v>
      </c>
      <c r="K43" s="86"/>
      <c r="L43" s="88"/>
      <c r="N43" s="66"/>
    </row>
    <row r="44" spans="1:14" x14ac:dyDescent="0.25">
      <c r="A44" s="89">
        <v>22</v>
      </c>
      <c r="B44" s="86">
        <v>57</v>
      </c>
      <c r="C44" s="82">
        <v>10036017393</v>
      </c>
      <c r="D44" s="83" t="s">
        <v>90</v>
      </c>
      <c r="E44" s="81">
        <v>37128</v>
      </c>
      <c r="F44" s="84" t="s">
        <v>24</v>
      </c>
      <c r="G44" s="99" t="s">
        <v>65</v>
      </c>
      <c r="H44" s="110">
        <v>0.118044</v>
      </c>
      <c r="I44" s="110">
        <f t="shared" si="2"/>
        <v>0</v>
      </c>
      <c r="J44" s="85">
        <f t="shared" si="3"/>
        <v>37.415427015914972</v>
      </c>
      <c r="K44" s="86"/>
      <c r="L44" s="88"/>
      <c r="N44" s="66"/>
    </row>
    <row r="45" spans="1:14" x14ac:dyDescent="0.25">
      <c r="A45" s="89">
        <v>23</v>
      </c>
      <c r="B45" s="86">
        <v>42</v>
      </c>
      <c r="C45" s="82">
        <v>10034971211</v>
      </c>
      <c r="D45" s="83" t="s">
        <v>192</v>
      </c>
      <c r="E45" s="81">
        <v>36766</v>
      </c>
      <c r="F45" s="84" t="s">
        <v>33</v>
      </c>
      <c r="G45" s="99" t="s">
        <v>108</v>
      </c>
      <c r="H45" s="110">
        <v>0.118044</v>
      </c>
      <c r="I45" s="110">
        <f t="shared" si="2"/>
        <v>0</v>
      </c>
      <c r="J45" s="85">
        <f t="shared" si="3"/>
        <v>37.415427015914972</v>
      </c>
      <c r="K45" s="86"/>
      <c r="L45" s="88"/>
      <c r="N45" s="66"/>
    </row>
    <row r="46" spans="1:14" x14ac:dyDescent="0.25">
      <c r="A46" s="89">
        <v>24</v>
      </c>
      <c r="B46" s="86">
        <v>72</v>
      </c>
      <c r="C46" s="82">
        <v>10064871156</v>
      </c>
      <c r="D46" s="83" t="s">
        <v>89</v>
      </c>
      <c r="E46" s="81">
        <v>38038</v>
      </c>
      <c r="F46" s="84" t="s">
        <v>24</v>
      </c>
      <c r="G46" s="99" t="s">
        <v>62</v>
      </c>
      <c r="H46" s="110">
        <v>0.118171</v>
      </c>
      <c r="I46" s="110">
        <f t="shared" si="2"/>
        <v>1.2700000000000211E-4</v>
      </c>
      <c r="J46" s="85">
        <f t="shared" si="3"/>
        <v>37.37521614158014</v>
      </c>
      <c r="K46" s="86"/>
      <c r="L46" s="88"/>
      <c r="N46" s="66"/>
    </row>
    <row r="47" spans="1:14" x14ac:dyDescent="0.25">
      <c r="A47" s="89">
        <v>25</v>
      </c>
      <c r="B47" s="86">
        <v>40</v>
      </c>
      <c r="C47" s="82">
        <v>10036064681</v>
      </c>
      <c r="D47" s="83" t="s">
        <v>80</v>
      </c>
      <c r="E47" s="81">
        <v>37700</v>
      </c>
      <c r="F47" s="84" t="s">
        <v>33</v>
      </c>
      <c r="G47" s="99" t="s">
        <v>108</v>
      </c>
      <c r="H47" s="110">
        <v>0.118391</v>
      </c>
      <c r="I47" s="110">
        <f t="shared" si="2"/>
        <v>3.4700000000000009E-4</v>
      </c>
      <c r="J47" s="85">
        <f t="shared" si="3"/>
        <v>37.305763670098798</v>
      </c>
      <c r="K47" s="86"/>
      <c r="L47" s="88"/>
      <c r="N47" s="66"/>
    </row>
    <row r="48" spans="1:14" x14ac:dyDescent="0.25">
      <c r="A48" s="89">
        <v>26</v>
      </c>
      <c r="B48" s="86">
        <v>34</v>
      </c>
      <c r="C48" s="82">
        <v>10059040143</v>
      </c>
      <c r="D48" s="83" t="s">
        <v>71</v>
      </c>
      <c r="E48" s="81">
        <v>37426</v>
      </c>
      <c r="F48" s="84" t="s">
        <v>24</v>
      </c>
      <c r="G48" s="99" t="s">
        <v>72</v>
      </c>
      <c r="H48" s="110">
        <v>0.118391</v>
      </c>
      <c r="I48" s="110">
        <f t="shared" si="2"/>
        <v>3.4700000000000009E-4</v>
      </c>
      <c r="J48" s="85">
        <f t="shared" si="3"/>
        <v>37.305763670098798</v>
      </c>
      <c r="K48" s="86"/>
      <c r="L48" s="88"/>
      <c r="N48" s="66"/>
    </row>
    <row r="49" spans="1:14" x14ac:dyDescent="0.25">
      <c r="A49" s="89">
        <v>27</v>
      </c>
      <c r="B49" s="86">
        <v>54</v>
      </c>
      <c r="C49" s="82">
        <v>10132576247</v>
      </c>
      <c r="D49" s="83" t="s">
        <v>81</v>
      </c>
      <c r="E49" s="81">
        <v>31405</v>
      </c>
      <c r="F49" s="84" t="s">
        <v>41</v>
      </c>
      <c r="G49" s="99" t="s">
        <v>79</v>
      </c>
      <c r="H49" s="110">
        <v>0.118391</v>
      </c>
      <c r="I49" s="110">
        <f t="shared" si="2"/>
        <v>3.4700000000000009E-4</v>
      </c>
      <c r="J49" s="85">
        <f t="shared" si="3"/>
        <v>37.305763670098798</v>
      </c>
      <c r="K49" s="86"/>
      <c r="L49" s="88"/>
      <c r="N49" s="66"/>
    </row>
    <row r="50" spans="1:14" x14ac:dyDescent="0.25">
      <c r="A50" s="89">
        <v>28</v>
      </c>
      <c r="B50" s="86">
        <v>51</v>
      </c>
      <c r="C50" s="82">
        <v>10007913564</v>
      </c>
      <c r="D50" s="83" t="s">
        <v>193</v>
      </c>
      <c r="E50" s="81">
        <v>33173</v>
      </c>
      <c r="F50" s="84" t="s">
        <v>24</v>
      </c>
      <c r="G50" s="99" t="s">
        <v>194</v>
      </c>
      <c r="H50" s="110">
        <v>0.118426</v>
      </c>
      <c r="I50" s="110">
        <f t="shared" si="2"/>
        <v>3.8200000000000733E-4</v>
      </c>
      <c r="J50" s="85">
        <f t="shared" si="3"/>
        <v>37.294738205011292</v>
      </c>
      <c r="K50" s="86"/>
      <c r="L50" s="88"/>
      <c r="N50" s="66"/>
    </row>
    <row r="51" spans="1:14" x14ac:dyDescent="0.25">
      <c r="A51" s="89">
        <v>29</v>
      </c>
      <c r="B51" s="86">
        <v>36</v>
      </c>
      <c r="C51" s="82">
        <v>10012584621</v>
      </c>
      <c r="D51" s="83" t="s">
        <v>93</v>
      </c>
      <c r="E51" s="81">
        <v>31552</v>
      </c>
      <c r="F51" s="84" t="s">
        <v>24</v>
      </c>
      <c r="G51" s="99" t="s">
        <v>94</v>
      </c>
      <c r="H51" s="110">
        <v>0.12044000000000001</v>
      </c>
      <c r="I51" s="110">
        <f t="shared" si="2"/>
        <v>2.3960000000000092E-3</v>
      </c>
      <c r="J51" s="85">
        <f t="shared" si="3"/>
        <v>36.671094874349606</v>
      </c>
      <c r="K51" s="86"/>
      <c r="L51" s="88"/>
      <c r="N51" s="66"/>
    </row>
    <row r="52" spans="1:14" x14ac:dyDescent="0.25">
      <c r="A52" s="89">
        <v>30</v>
      </c>
      <c r="B52" s="86">
        <v>41</v>
      </c>
      <c r="C52" s="82">
        <v>10050875369</v>
      </c>
      <c r="D52" s="83" t="s">
        <v>195</v>
      </c>
      <c r="E52" s="81">
        <v>37306</v>
      </c>
      <c r="F52" s="84" t="s">
        <v>24</v>
      </c>
      <c r="G52" s="99" t="s">
        <v>108</v>
      </c>
      <c r="H52" s="110">
        <v>0.121157</v>
      </c>
      <c r="I52" s="110">
        <f t="shared" si="2"/>
        <v>3.1130000000000047E-3</v>
      </c>
      <c r="J52" s="85">
        <f t="shared" si="3"/>
        <v>36.454077491739369</v>
      </c>
      <c r="K52" s="86"/>
      <c r="L52" s="88"/>
      <c r="N52" s="66"/>
    </row>
    <row r="53" spans="1:14" x14ac:dyDescent="0.25">
      <c r="A53" s="89">
        <v>31</v>
      </c>
      <c r="B53" s="86">
        <v>33</v>
      </c>
      <c r="C53" s="82">
        <v>10009045333</v>
      </c>
      <c r="D53" s="83" t="s">
        <v>85</v>
      </c>
      <c r="E53" s="81">
        <v>35438</v>
      </c>
      <c r="F53" s="84" t="s">
        <v>24</v>
      </c>
      <c r="G53" s="99" t="s">
        <v>86</v>
      </c>
      <c r="H53" s="110">
        <v>0.121296</v>
      </c>
      <c r="I53" s="110">
        <f t="shared" si="2"/>
        <v>3.2520000000000049E-3</v>
      </c>
      <c r="J53" s="85">
        <f t="shared" si="3"/>
        <v>36.412302686540912</v>
      </c>
      <c r="K53" s="86"/>
      <c r="L53" s="88"/>
      <c r="N53" s="66"/>
    </row>
    <row r="54" spans="1:14" x14ac:dyDescent="0.25">
      <c r="A54" s="89">
        <v>32</v>
      </c>
      <c r="B54" s="86">
        <v>59</v>
      </c>
      <c r="C54" s="82">
        <v>10093888708</v>
      </c>
      <c r="D54" s="83" t="s">
        <v>92</v>
      </c>
      <c r="E54" s="81">
        <v>36544</v>
      </c>
      <c r="F54" s="84" t="s">
        <v>24</v>
      </c>
      <c r="G54" s="99" t="s">
        <v>65</v>
      </c>
      <c r="H54" s="110">
        <v>0.121296</v>
      </c>
      <c r="I54" s="110">
        <f t="shared" si="2"/>
        <v>3.2520000000000049E-3</v>
      </c>
      <c r="J54" s="85">
        <f t="shared" si="3"/>
        <v>36.412302686540912</v>
      </c>
      <c r="K54" s="86"/>
      <c r="L54" s="88"/>
      <c r="N54" s="66"/>
    </row>
    <row r="55" spans="1:14" x14ac:dyDescent="0.25">
      <c r="A55" s="89" t="s">
        <v>171</v>
      </c>
      <c r="B55" s="86">
        <v>32</v>
      </c>
      <c r="C55" s="82">
        <v>10124277693</v>
      </c>
      <c r="D55" s="83" t="s">
        <v>103</v>
      </c>
      <c r="E55" s="81">
        <v>38183</v>
      </c>
      <c r="F55" s="84" t="s">
        <v>33</v>
      </c>
      <c r="G55" s="99" t="s">
        <v>86</v>
      </c>
      <c r="H55" s="103"/>
      <c r="I55" s="103"/>
      <c r="J55" s="85"/>
      <c r="K55" s="86"/>
      <c r="L55" s="88"/>
      <c r="N55" s="66"/>
    </row>
    <row r="56" spans="1:14" x14ac:dyDescent="0.25">
      <c r="A56" s="89" t="s">
        <v>171</v>
      </c>
      <c r="B56" s="86">
        <v>35</v>
      </c>
      <c r="C56" s="82">
        <v>10126421090</v>
      </c>
      <c r="D56" s="83" t="s">
        <v>99</v>
      </c>
      <c r="E56" s="81">
        <v>37209</v>
      </c>
      <c r="F56" s="84" t="s">
        <v>33</v>
      </c>
      <c r="G56" s="99" t="s">
        <v>94</v>
      </c>
      <c r="H56" s="103"/>
      <c r="I56" s="103"/>
      <c r="J56" s="85"/>
      <c r="K56" s="86"/>
      <c r="L56" s="88"/>
      <c r="N56" s="66"/>
    </row>
    <row r="57" spans="1:14" x14ac:dyDescent="0.25">
      <c r="A57" s="89" t="s">
        <v>171</v>
      </c>
      <c r="B57" s="86">
        <v>43</v>
      </c>
      <c r="C57" s="82">
        <v>10083179403</v>
      </c>
      <c r="D57" s="83" t="s">
        <v>196</v>
      </c>
      <c r="E57" s="81">
        <v>38007</v>
      </c>
      <c r="F57" s="84" t="s">
        <v>33</v>
      </c>
      <c r="G57" s="99" t="s">
        <v>108</v>
      </c>
      <c r="H57" s="103"/>
      <c r="I57" s="103"/>
      <c r="J57" s="85"/>
      <c r="K57" s="86"/>
      <c r="L57" s="88"/>
      <c r="N57" s="66"/>
    </row>
    <row r="58" spans="1:14" x14ac:dyDescent="0.25">
      <c r="A58" s="89" t="s">
        <v>171</v>
      </c>
      <c r="B58" s="86">
        <v>44</v>
      </c>
      <c r="C58" s="82">
        <v>10114015396</v>
      </c>
      <c r="D58" s="83" t="s">
        <v>105</v>
      </c>
      <c r="E58" s="81">
        <v>36017</v>
      </c>
      <c r="F58" s="84" t="s">
        <v>33</v>
      </c>
      <c r="G58" s="99" t="s">
        <v>106</v>
      </c>
      <c r="H58" s="103"/>
      <c r="I58" s="103"/>
      <c r="J58" s="85"/>
      <c r="K58" s="86"/>
      <c r="L58" s="88"/>
      <c r="N58" s="66"/>
    </row>
    <row r="59" spans="1:14" x14ac:dyDescent="0.25">
      <c r="A59" s="89" t="s">
        <v>171</v>
      </c>
      <c r="B59" s="86">
        <v>53</v>
      </c>
      <c r="C59" s="82">
        <v>10094520117</v>
      </c>
      <c r="D59" s="83" t="s">
        <v>197</v>
      </c>
      <c r="E59" s="81">
        <v>31245</v>
      </c>
      <c r="F59" s="84" t="s">
        <v>41</v>
      </c>
      <c r="G59" s="99" t="s">
        <v>79</v>
      </c>
      <c r="H59" s="103"/>
      <c r="I59" s="103"/>
      <c r="J59" s="85"/>
      <c r="K59" s="86"/>
      <c r="L59" s="88"/>
      <c r="N59" s="66"/>
    </row>
    <row r="60" spans="1:14" x14ac:dyDescent="0.25">
      <c r="A60" s="89" t="s">
        <v>171</v>
      </c>
      <c r="B60" s="86">
        <v>56</v>
      </c>
      <c r="C60" s="82">
        <v>10080746117</v>
      </c>
      <c r="D60" s="83" t="s">
        <v>98</v>
      </c>
      <c r="E60" s="81">
        <v>37876</v>
      </c>
      <c r="F60" s="84" t="s">
        <v>33</v>
      </c>
      <c r="G60" s="99" t="s">
        <v>65</v>
      </c>
      <c r="H60" s="103"/>
      <c r="I60" s="103"/>
      <c r="J60" s="85"/>
      <c r="K60" s="86"/>
      <c r="L60" s="88"/>
      <c r="N60" s="66"/>
    </row>
    <row r="61" spans="1:14" x14ac:dyDescent="0.25">
      <c r="A61" s="89" t="s">
        <v>104</v>
      </c>
      <c r="B61" s="86">
        <v>37</v>
      </c>
      <c r="C61" s="82">
        <v>10081558287</v>
      </c>
      <c r="D61" s="83" t="s">
        <v>100</v>
      </c>
      <c r="E61" s="81">
        <v>37711</v>
      </c>
      <c r="F61" s="84" t="s">
        <v>33</v>
      </c>
      <c r="G61" s="99" t="s">
        <v>94</v>
      </c>
      <c r="H61" s="103"/>
      <c r="I61" s="103"/>
      <c r="J61" s="85"/>
      <c r="K61" s="86"/>
      <c r="L61" s="88"/>
      <c r="N61" s="66"/>
    </row>
    <row r="62" spans="1:14" x14ac:dyDescent="0.25">
      <c r="A62" s="89" t="s">
        <v>104</v>
      </c>
      <c r="B62" s="86">
        <v>48</v>
      </c>
      <c r="C62" s="82">
        <v>10010880451</v>
      </c>
      <c r="D62" s="83" t="s">
        <v>198</v>
      </c>
      <c r="E62" s="81">
        <v>36013</v>
      </c>
      <c r="F62" s="84" t="s">
        <v>24</v>
      </c>
      <c r="G62" s="99" t="s">
        <v>61</v>
      </c>
      <c r="H62" s="103"/>
      <c r="I62" s="103"/>
      <c r="J62" s="85"/>
      <c r="K62" s="86"/>
      <c r="L62" s="88"/>
      <c r="N62" s="66"/>
    </row>
    <row r="63" spans="1:14" x14ac:dyDescent="0.25">
      <c r="A63" s="89" t="s">
        <v>104</v>
      </c>
      <c r="B63" s="86">
        <v>49</v>
      </c>
      <c r="C63" s="82">
        <v>10007740277</v>
      </c>
      <c r="D63" s="83" t="s">
        <v>199</v>
      </c>
      <c r="E63" s="81">
        <v>34840</v>
      </c>
      <c r="F63" s="84" t="s">
        <v>21</v>
      </c>
      <c r="G63" s="99" t="s">
        <v>61</v>
      </c>
      <c r="H63" s="103"/>
      <c r="I63" s="103"/>
      <c r="J63" s="85"/>
      <c r="K63" s="86"/>
      <c r="L63" s="88"/>
      <c r="N63" s="66"/>
    </row>
    <row r="64" spans="1:14" x14ac:dyDescent="0.25">
      <c r="A64" s="89" t="s">
        <v>104</v>
      </c>
      <c r="B64" s="86">
        <v>50</v>
      </c>
      <c r="C64" s="82">
        <v>10091078132</v>
      </c>
      <c r="D64" s="83" t="s">
        <v>200</v>
      </c>
      <c r="E64" s="81">
        <v>37952</v>
      </c>
      <c r="F64" s="84" t="s">
        <v>33</v>
      </c>
      <c r="G64" s="99" t="s">
        <v>61</v>
      </c>
      <c r="H64" s="103"/>
      <c r="I64" s="103"/>
      <c r="J64" s="85"/>
      <c r="K64" s="86"/>
      <c r="L64" s="88"/>
      <c r="N64" s="66"/>
    </row>
    <row r="65" spans="1:14" ht="14.4" thickBot="1" x14ac:dyDescent="0.3">
      <c r="A65" s="109" t="s">
        <v>104</v>
      </c>
      <c r="B65" s="90">
        <v>58</v>
      </c>
      <c r="C65" s="91">
        <v>10023524807</v>
      </c>
      <c r="D65" s="92" t="s">
        <v>107</v>
      </c>
      <c r="E65" s="93">
        <v>36182</v>
      </c>
      <c r="F65" s="94" t="s">
        <v>33</v>
      </c>
      <c r="G65" s="100" t="s">
        <v>65</v>
      </c>
      <c r="H65" s="104"/>
      <c r="I65" s="104"/>
      <c r="J65" s="95"/>
      <c r="K65" s="90"/>
      <c r="L65" s="96"/>
      <c r="N65" s="66"/>
    </row>
    <row r="66" spans="1:14" s="4" customFormat="1" ht="6.6" customHeight="1" thickTop="1" thickBot="1" x14ac:dyDescent="0.3">
      <c r="A66" s="58"/>
      <c r="B66" s="71"/>
      <c r="C66" s="59"/>
      <c r="D66" s="60"/>
      <c r="E66" s="63"/>
      <c r="F66" s="61"/>
      <c r="G66" s="66"/>
      <c r="H66" s="72"/>
      <c r="I66" s="72"/>
      <c r="J66" s="73"/>
      <c r="K66" s="58"/>
      <c r="L66" s="59"/>
      <c r="N66"/>
    </row>
    <row r="67" spans="1:14" ht="15" thickTop="1" x14ac:dyDescent="0.25">
      <c r="A67" s="260" t="s">
        <v>5</v>
      </c>
      <c r="B67" s="261"/>
      <c r="C67" s="261"/>
      <c r="D67" s="261"/>
      <c r="E67" s="261"/>
      <c r="F67" s="261"/>
      <c r="G67" s="261" t="s">
        <v>6</v>
      </c>
      <c r="H67" s="261"/>
      <c r="I67" s="261"/>
      <c r="J67" s="261"/>
      <c r="K67" s="261"/>
      <c r="L67" s="262"/>
      <c r="N67"/>
    </row>
    <row r="68" spans="1:14" x14ac:dyDescent="0.25">
      <c r="A68" s="67" t="s">
        <v>183</v>
      </c>
      <c r="B68" s="9"/>
      <c r="C68" s="76"/>
      <c r="D68" s="25"/>
      <c r="E68" s="46"/>
      <c r="F68" s="53"/>
      <c r="G68" s="34" t="s">
        <v>34</v>
      </c>
      <c r="H68" s="97">
        <v>11</v>
      </c>
      <c r="I68" s="46"/>
      <c r="J68" s="47"/>
      <c r="K68" s="44" t="s">
        <v>32</v>
      </c>
      <c r="L68" s="52">
        <f>COUNTIF(F23:F65,"ЗМС")</f>
        <v>1</v>
      </c>
      <c r="N68"/>
    </row>
    <row r="69" spans="1:14" x14ac:dyDescent="0.25">
      <c r="A69" s="67" t="s">
        <v>184</v>
      </c>
      <c r="B69" s="9"/>
      <c r="C69" s="77"/>
      <c r="D69" s="25"/>
      <c r="E69" s="54"/>
      <c r="F69" s="55"/>
      <c r="G69" s="35" t="s">
        <v>27</v>
      </c>
      <c r="H69" s="97">
        <f>H70+H75</f>
        <v>43</v>
      </c>
      <c r="I69" s="48"/>
      <c r="J69" s="49"/>
      <c r="K69" s="44" t="s">
        <v>21</v>
      </c>
      <c r="L69" s="52">
        <f>COUNTIF(F23:F65,"МСМК")</f>
        <v>5</v>
      </c>
      <c r="N69"/>
    </row>
    <row r="70" spans="1:14" x14ac:dyDescent="0.25">
      <c r="A70" s="67" t="s">
        <v>51</v>
      </c>
      <c r="B70" s="9"/>
      <c r="C70" s="37"/>
      <c r="D70" s="25"/>
      <c r="E70" s="54"/>
      <c r="F70" s="55"/>
      <c r="G70" s="35" t="s">
        <v>28</v>
      </c>
      <c r="H70" s="97">
        <f>H71+H72+H73+H74</f>
        <v>38</v>
      </c>
      <c r="I70" s="48"/>
      <c r="J70" s="49"/>
      <c r="K70" s="44" t="s">
        <v>24</v>
      </c>
      <c r="L70" s="52">
        <f>COUNTIF(F23:F65,"МС")</f>
        <v>24</v>
      </c>
      <c r="N70"/>
    </row>
    <row r="71" spans="1:14" x14ac:dyDescent="0.25">
      <c r="A71" s="67" t="s">
        <v>185</v>
      </c>
      <c r="B71" s="9"/>
      <c r="C71" s="37"/>
      <c r="D71" s="25"/>
      <c r="E71" s="54"/>
      <c r="F71" s="55"/>
      <c r="G71" s="35" t="s">
        <v>29</v>
      </c>
      <c r="H71" s="97">
        <f>COUNT(A23:A65)</f>
        <v>32</v>
      </c>
      <c r="I71" s="48"/>
      <c r="J71" s="49"/>
      <c r="K71" s="44" t="s">
        <v>33</v>
      </c>
      <c r="L71" s="52">
        <f>COUNTIF(F23:F65,"КМС")</f>
        <v>10</v>
      </c>
      <c r="N71"/>
    </row>
    <row r="72" spans="1:14" x14ac:dyDescent="0.25">
      <c r="A72" s="67"/>
      <c r="B72" s="9"/>
      <c r="C72" s="37"/>
      <c r="D72" s="25"/>
      <c r="E72" s="54"/>
      <c r="F72" s="55"/>
      <c r="G72" s="35" t="s">
        <v>42</v>
      </c>
      <c r="H72" s="97">
        <f>COUNTIF(A23:A85,"ЛИМ")</f>
        <v>0</v>
      </c>
      <c r="I72" s="48"/>
      <c r="J72" s="49"/>
      <c r="K72" s="44" t="s">
        <v>41</v>
      </c>
      <c r="L72" s="52">
        <f>COUNTIF(F23:F65,"1 СР")</f>
        <v>3</v>
      </c>
      <c r="N72"/>
    </row>
    <row r="73" spans="1:14" x14ac:dyDescent="0.25">
      <c r="A73" s="67"/>
      <c r="B73" s="9"/>
      <c r="C73" s="9"/>
      <c r="D73" s="25"/>
      <c r="E73" s="54"/>
      <c r="F73" s="55"/>
      <c r="G73" s="35" t="s">
        <v>30</v>
      </c>
      <c r="H73" s="97">
        <f>COUNTIF(A23:A85,"НФ")</f>
        <v>6</v>
      </c>
      <c r="I73" s="48"/>
      <c r="J73" s="49"/>
      <c r="K73" s="44" t="s">
        <v>46</v>
      </c>
      <c r="L73" s="52">
        <f>COUNTIF(F23:F65,"2 СР")</f>
        <v>0</v>
      </c>
      <c r="N73"/>
    </row>
    <row r="74" spans="1:14" x14ac:dyDescent="0.25">
      <c r="A74" s="67"/>
      <c r="B74" s="9"/>
      <c r="C74" s="9"/>
      <c r="D74" s="25"/>
      <c r="E74" s="54"/>
      <c r="F74" s="55"/>
      <c r="G74" s="35" t="s">
        <v>35</v>
      </c>
      <c r="H74" s="97">
        <f>COUNTIF(A23:A85,"ДСКВ")</f>
        <v>0</v>
      </c>
      <c r="I74" s="48"/>
      <c r="J74" s="49"/>
      <c r="K74" s="44" t="s">
        <v>49</v>
      </c>
      <c r="L74" s="52">
        <f>COUNTIF(F23:F65,"3 СР")</f>
        <v>0</v>
      </c>
      <c r="N74"/>
    </row>
    <row r="75" spans="1:14" x14ac:dyDescent="0.25">
      <c r="A75" s="67"/>
      <c r="B75" s="9"/>
      <c r="C75" s="9"/>
      <c r="D75" s="25"/>
      <c r="E75" s="56"/>
      <c r="F75" s="57"/>
      <c r="G75" s="35" t="s">
        <v>31</v>
      </c>
      <c r="H75" s="97">
        <f>COUNTIF(A23:A85,"НС")</f>
        <v>5</v>
      </c>
      <c r="I75" s="50"/>
      <c r="J75" s="51"/>
      <c r="K75" s="44"/>
      <c r="L75" s="36"/>
    </row>
    <row r="76" spans="1:14" ht="9.75" customHeight="1" x14ac:dyDescent="0.25">
      <c r="A76" s="54"/>
      <c r="L76" s="15"/>
    </row>
    <row r="77" spans="1:14" ht="15.6" x14ac:dyDescent="0.25">
      <c r="A77" s="263" t="s">
        <v>3</v>
      </c>
      <c r="B77" s="264"/>
      <c r="C77" s="264"/>
      <c r="D77" s="264"/>
      <c r="E77" s="264" t="s">
        <v>12</v>
      </c>
      <c r="F77" s="264"/>
      <c r="G77" s="264"/>
      <c r="H77" s="264"/>
      <c r="I77" s="264" t="s">
        <v>4</v>
      </c>
      <c r="J77" s="264"/>
      <c r="K77" s="264"/>
      <c r="L77" s="265"/>
    </row>
    <row r="78" spans="1:14" x14ac:dyDescent="0.25">
      <c r="A78" s="252"/>
      <c r="B78" s="235"/>
      <c r="C78" s="235"/>
      <c r="D78" s="235"/>
      <c r="E78" s="235"/>
      <c r="F78" s="266"/>
      <c r="G78" s="266"/>
      <c r="H78" s="266"/>
      <c r="I78" s="266"/>
      <c r="J78" s="266"/>
      <c r="K78" s="266"/>
      <c r="L78" s="267"/>
    </row>
    <row r="79" spans="1:14" x14ac:dyDescent="0.25">
      <c r="A79" s="106"/>
      <c r="D79" s="105"/>
      <c r="E79" s="105"/>
      <c r="F79" s="105"/>
      <c r="G79" s="105"/>
      <c r="H79" s="105"/>
      <c r="I79" s="105"/>
      <c r="J79" s="105"/>
      <c r="K79" s="105"/>
      <c r="L79" s="107"/>
    </row>
    <row r="80" spans="1:14" x14ac:dyDescent="0.25">
      <c r="A80" s="106"/>
      <c r="D80" s="105"/>
      <c r="E80" s="105"/>
      <c r="F80" s="105"/>
      <c r="G80" s="105"/>
      <c r="H80" s="105"/>
      <c r="I80" s="105"/>
      <c r="J80" s="105"/>
      <c r="K80" s="105"/>
      <c r="L80" s="107"/>
    </row>
    <row r="81" spans="1:15" x14ac:dyDescent="0.25">
      <c r="A81" s="252"/>
      <c r="B81" s="235"/>
      <c r="C81" s="235"/>
      <c r="D81" s="235"/>
      <c r="E81" s="235"/>
      <c r="F81" s="235"/>
      <c r="G81" s="235"/>
      <c r="H81" s="235"/>
      <c r="I81" s="235"/>
      <c r="J81" s="235"/>
      <c r="K81" s="235"/>
      <c r="L81" s="253"/>
    </row>
    <row r="82" spans="1:15" x14ac:dyDescent="0.25">
      <c r="A82" s="252"/>
      <c r="B82" s="235"/>
      <c r="C82" s="235"/>
      <c r="D82" s="235"/>
      <c r="E82" s="235"/>
      <c r="F82" s="268"/>
      <c r="G82" s="268"/>
      <c r="H82" s="268"/>
      <c r="I82" s="268"/>
      <c r="J82" s="268"/>
      <c r="K82" s="268"/>
      <c r="L82" s="269"/>
    </row>
    <row r="83" spans="1:15" ht="16.2" thickBot="1" x14ac:dyDescent="0.3">
      <c r="A83" s="270"/>
      <c r="B83" s="271"/>
      <c r="C83" s="271"/>
      <c r="D83" s="271"/>
      <c r="E83" s="271" t="str">
        <f>G17</f>
        <v>Попова Е.В. (ВК, Воронежская область)</v>
      </c>
      <c r="F83" s="271"/>
      <c r="G83" s="271"/>
      <c r="H83" s="271"/>
      <c r="I83" s="271" t="str">
        <f>G18</f>
        <v>Азаров С.С. (ВК, Санкт‐Петербург)</v>
      </c>
      <c r="J83" s="271"/>
      <c r="K83" s="271"/>
      <c r="L83" s="272"/>
    </row>
    <row r="84" spans="1:15" ht="14.4" thickTop="1" x14ac:dyDescent="0.25">
      <c r="A84" s="54"/>
    </row>
    <row r="85" spans="1:15" x14ac:dyDescent="0.25">
      <c r="A85" s="54"/>
    </row>
    <row r="86" spans="1:15" x14ac:dyDescent="0.25">
      <c r="A86" s="54"/>
    </row>
    <row r="87" spans="1:15" ht="15.6" x14ac:dyDescent="0.25">
      <c r="A87" s="54"/>
      <c r="B87" s="70"/>
    </row>
    <row r="88" spans="1:15" s="45" customFormat="1" x14ac:dyDescent="0.25">
      <c r="A88" s="54"/>
      <c r="B88" s="105"/>
      <c r="C88" s="105"/>
      <c r="D88" s="1"/>
      <c r="E88" s="1"/>
      <c r="F88" s="1"/>
      <c r="G88" s="1"/>
      <c r="H88" s="1"/>
      <c r="I88" s="1"/>
      <c r="K88" s="1"/>
      <c r="L88" s="1"/>
      <c r="M88" s="1"/>
      <c r="N88" s="1"/>
      <c r="O88" s="1"/>
    </row>
    <row r="89" spans="1:15" s="45" customFormat="1" x14ac:dyDescent="0.25">
      <c r="A89" s="54"/>
      <c r="B89" s="105"/>
      <c r="C89" s="105"/>
      <c r="D89" s="1"/>
      <c r="E89" s="1"/>
      <c r="F89" s="1"/>
      <c r="G89" s="1"/>
      <c r="H89" s="1"/>
      <c r="I89" s="1"/>
      <c r="K89" s="1"/>
      <c r="L89" s="1"/>
      <c r="M89" s="1"/>
      <c r="N89" s="1"/>
      <c r="O89" s="1"/>
    </row>
    <row r="90" spans="1:15" s="45" customFormat="1" x14ac:dyDescent="0.25">
      <c r="A90" s="54"/>
      <c r="B90" s="105"/>
      <c r="C90" s="105"/>
      <c r="D90" s="1"/>
      <c r="E90" s="1"/>
      <c r="F90" s="1"/>
      <c r="G90" s="1"/>
      <c r="H90" s="1"/>
      <c r="I90"/>
      <c r="K90" s="1"/>
      <c r="L90" s="1"/>
      <c r="M90" s="1"/>
      <c r="N90" s="1"/>
      <c r="O90" s="1"/>
    </row>
    <row r="91" spans="1:15" s="45" customFormat="1" x14ac:dyDescent="0.25">
      <c r="A91" s="54"/>
      <c r="B91" s="105"/>
      <c r="C91" s="105"/>
      <c r="D91" s="1"/>
      <c r="E91" s="1"/>
      <c r="F91" s="1"/>
      <c r="G91" s="1"/>
      <c r="H91" s="1"/>
      <c r="I91"/>
      <c r="K91" s="1"/>
      <c r="L91" s="1"/>
      <c r="M91" s="1"/>
      <c r="N91" s="1"/>
      <c r="O91" s="1"/>
    </row>
    <row r="92" spans="1:15" s="45" customFormat="1" x14ac:dyDescent="0.25">
      <c r="A92" s="54"/>
      <c r="B92" s="105"/>
      <c r="C92" s="105"/>
      <c r="D92" s="1"/>
      <c r="E92" s="1"/>
      <c r="F92" s="1"/>
      <c r="G92" s="1"/>
      <c r="H92" s="1"/>
      <c r="I92"/>
      <c r="K92" s="1"/>
      <c r="L92" s="1"/>
      <c r="M92" s="1"/>
      <c r="N92" s="1"/>
      <c r="O92" s="1"/>
    </row>
    <row r="93" spans="1:15" s="45" customFormat="1" x14ac:dyDescent="0.25">
      <c r="A93" s="54"/>
      <c r="B93" s="105"/>
      <c r="C93" s="105"/>
      <c r="D93" s="1"/>
      <c r="E93" s="1"/>
      <c r="F93" s="1"/>
      <c r="G93" s="1"/>
      <c r="H93" s="1"/>
      <c r="I93"/>
      <c r="K93" s="1"/>
      <c r="L93" s="1"/>
      <c r="M93" s="1"/>
      <c r="N93" s="1"/>
      <c r="O93" s="1"/>
    </row>
    <row r="94" spans="1:15" s="45" customFormat="1" x14ac:dyDescent="0.25">
      <c r="A94" s="54"/>
      <c r="B94" s="105"/>
      <c r="C94" s="105"/>
      <c r="D94" s="1"/>
      <c r="E94" s="1"/>
      <c r="F94" s="1"/>
      <c r="G94" s="1"/>
      <c r="H94" s="1"/>
      <c r="I94"/>
      <c r="K94" s="1"/>
      <c r="L94" s="1"/>
      <c r="M94" s="1"/>
      <c r="N94" s="1"/>
      <c r="O94" s="1"/>
    </row>
    <row r="95" spans="1:15" s="45" customFormat="1" x14ac:dyDescent="0.25">
      <c r="A95" s="54"/>
      <c r="B95" s="105"/>
      <c r="C95" s="105"/>
      <c r="D95" s="1"/>
      <c r="E95" s="1"/>
      <c r="F95" s="1"/>
      <c r="G95" s="1"/>
      <c r="H95" s="1"/>
      <c r="I95"/>
      <c r="K95" s="1"/>
      <c r="L95" s="1"/>
      <c r="M95" s="1"/>
      <c r="N95" s="1"/>
      <c r="O95" s="1"/>
    </row>
    <row r="96" spans="1:15" s="45" customFormat="1" x14ac:dyDescent="0.25">
      <c r="A96" s="54"/>
      <c r="B96" s="105"/>
      <c r="C96" s="105"/>
      <c r="D96" s="1"/>
      <c r="E96" s="1"/>
      <c r="F96" s="1"/>
      <c r="G96" s="1"/>
      <c r="H96" s="1"/>
      <c r="I96"/>
      <c r="K96" s="1"/>
      <c r="L96" s="1"/>
      <c r="M96" s="1"/>
      <c r="N96" s="1"/>
      <c r="O96" s="1"/>
    </row>
    <row r="97" spans="1:15" s="45" customFormat="1" x14ac:dyDescent="0.25">
      <c r="A97" s="54"/>
      <c r="B97" s="105"/>
      <c r="C97" s="105"/>
      <c r="D97" s="1"/>
      <c r="E97" s="1"/>
      <c r="F97" s="1"/>
      <c r="G97" s="1"/>
      <c r="H97" s="1"/>
      <c r="I97"/>
      <c r="K97" s="1"/>
      <c r="L97" s="1"/>
      <c r="M97" s="1"/>
      <c r="N97" s="1"/>
      <c r="O97" s="1"/>
    </row>
    <row r="98" spans="1:15" s="45" customFormat="1" x14ac:dyDescent="0.25">
      <c r="A98" s="54"/>
      <c r="B98" s="105"/>
      <c r="C98" s="105"/>
      <c r="D98" s="1"/>
      <c r="E98" s="1"/>
      <c r="F98" s="1"/>
      <c r="G98" s="1"/>
      <c r="H98" s="1"/>
      <c r="I98"/>
      <c r="K98" s="1"/>
      <c r="L98" s="1"/>
      <c r="M98" s="1"/>
      <c r="N98" s="1"/>
      <c r="O98" s="1"/>
    </row>
    <row r="99" spans="1:15" s="45" customFormat="1" x14ac:dyDescent="0.25">
      <c r="A99" s="54"/>
      <c r="B99" s="105"/>
      <c r="C99" s="105"/>
      <c r="D99" s="1"/>
      <c r="E99" s="1"/>
      <c r="F99" s="1"/>
      <c r="G99" s="1"/>
      <c r="H99" s="1"/>
      <c r="I99"/>
      <c r="K99" s="1"/>
      <c r="L99" s="1"/>
      <c r="M99" s="1"/>
      <c r="N99" s="1"/>
      <c r="O99" s="1"/>
    </row>
    <row r="100" spans="1:15" s="45" customFormat="1" x14ac:dyDescent="0.25">
      <c r="A100" s="54"/>
      <c r="B100" s="105"/>
      <c r="C100" s="105"/>
      <c r="D100" s="1"/>
      <c r="E100" s="1"/>
      <c r="F100" s="1"/>
      <c r="G100" s="1"/>
      <c r="H100" s="1"/>
      <c r="I100"/>
      <c r="K100" s="1"/>
      <c r="L100" s="1"/>
      <c r="M100" s="1"/>
      <c r="N100" s="1"/>
      <c r="O100" s="1"/>
    </row>
    <row r="101" spans="1:15" s="45" customFormat="1" x14ac:dyDescent="0.25">
      <c r="A101" s="54"/>
      <c r="B101" s="105"/>
      <c r="C101" s="105"/>
      <c r="D101" s="1"/>
      <c r="E101" s="1"/>
      <c r="F101" s="1"/>
      <c r="G101" s="1"/>
      <c r="H101" s="1"/>
      <c r="I101"/>
      <c r="K101" s="1"/>
      <c r="L101" s="1"/>
      <c r="M101" s="1"/>
      <c r="N101" s="1"/>
      <c r="O101" s="1"/>
    </row>
    <row r="102" spans="1:15" s="45" customFormat="1" x14ac:dyDescent="0.25">
      <c r="A102" s="54"/>
      <c r="B102" s="105"/>
      <c r="C102" s="105"/>
      <c r="D102" s="1"/>
      <c r="E102" s="1"/>
      <c r="F102" s="1"/>
      <c r="G102" s="1"/>
      <c r="H102" s="1"/>
      <c r="I102"/>
      <c r="K102" s="1"/>
      <c r="L102" s="1"/>
      <c r="M102" s="1"/>
      <c r="N102" s="1"/>
      <c r="O102" s="1"/>
    </row>
    <row r="103" spans="1:15" s="45" customFormat="1" x14ac:dyDescent="0.25">
      <c r="A103" s="54"/>
      <c r="B103" s="105"/>
      <c r="C103" s="105"/>
      <c r="D103" s="1"/>
      <c r="E103" s="1"/>
      <c r="F103" s="1"/>
      <c r="G103" s="1"/>
      <c r="H103" s="1"/>
      <c r="I103"/>
      <c r="K103" s="1"/>
      <c r="L103" s="1"/>
      <c r="M103" s="1"/>
      <c r="N103" s="1"/>
      <c r="O103" s="1"/>
    </row>
    <row r="104" spans="1:15" s="45" customFormat="1" x14ac:dyDescent="0.25">
      <c r="A104" s="54"/>
      <c r="B104" s="105"/>
      <c r="C104" s="105"/>
      <c r="D104" s="1"/>
      <c r="E104" s="1"/>
      <c r="F104" s="1"/>
      <c r="G104" s="1"/>
      <c r="H104" s="1"/>
      <c r="I104"/>
      <c r="K104" s="1"/>
      <c r="L104" s="1"/>
      <c r="M104" s="1"/>
      <c r="N104" s="1"/>
      <c r="O104" s="1"/>
    </row>
    <row r="105" spans="1:15" s="45" customFormat="1" x14ac:dyDescent="0.25">
      <c r="A105" s="54"/>
      <c r="B105" s="105"/>
      <c r="C105" s="105"/>
      <c r="D105" s="1"/>
      <c r="E105" s="1"/>
      <c r="F105" s="1"/>
      <c r="G105" s="1"/>
      <c r="H105" s="1"/>
      <c r="I105"/>
      <c r="K105" s="1"/>
      <c r="L105" s="1"/>
      <c r="M105" s="1"/>
      <c r="N105" s="1"/>
      <c r="O105" s="1"/>
    </row>
    <row r="106" spans="1:15" s="45" customFormat="1" x14ac:dyDescent="0.25">
      <c r="A106" s="54"/>
      <c r="B106" s="105"/>
      <c r="C106" s="105"/>
      <c r="D106" s="1"/>
      <c r="E106" s="1"/>
      <c r="F106" s="1"/>
      <c r="G106" s="1"/>
      <c r="H106" s="1"/>
      <c r="I106"/>
      <c r="K106" s="1"/>
      <c r="L106" s="1"/>
      <c r="M106" s="1"/>
      <c r="N106" s="1"/>
      <c r="O106" s="1"/>
    </row>
    <row r="107" spans="1:15" s="45" customFormat="1" x14ac:dyDescent="0.25">
      <c r="A107" s="54"/>
      <c r="B107" s="105"/>
      <c r="C107" s="105"/>
      <c r="D107" s="1"/>
      <c r="E107" s="1"/>
      <c r="F107" s="1"/>
      <c r="G107" s="1"/>
      <c r="H107" s="1"/>
      <c r="I107"/>
      <c r="K107" s="1"/>
      <c r="L107" s="1"/>
      <c r="M107" s="1"/>
      <c r="N107" s="1"/>
      <c r="O107" s="1"/>
    </row>
    <row r="108" spans="1:15" s="45" customFormat="1" x14ac:dyDescent="0.25">
      <c r="A108" s="54"/>
      <c r="B108" s="105"/>
      <c r="C108" s="105"/>
      <c r="D108" s="1"/>
      <c r="E108" s="1"/>
      <c r="F108" s="1"/>
      <c r="G108" s="1"/>
      <c r="H108" s="1"/>
      <c r="I108"/>
      <c r="K108" s="1"/>
      <c r="L108" s="1"/>
      <c r="M108" s="1"/>
      <c r="N108" s="1"/>
      <c r="O108" s="1"/>
    </row>
    <row r="109" spans="1:15" s="45" customFormat="1" x14ac:dyDescent="0.25">
      <c r="A109" s="54"/>
      <c r="B109" s="105"/>
      <c r="C109" s="105"/>
      <c r="D109" s="1"/>
      <c r="E109" s="1"/>
      <c r="F109" s="1"/>
      <c r="G109" s="1"/>
      <c r="H109" s="1"/>
      <c r="I109"/>
      <c r="K109" s="1"/>
      <c r="L109" s="1"/>
      <c r="M109" s="1"/>
      <c r="N109" s="1"/>
      <c r="O109" s="1"/>
    </row>
    <row r="110" spans="1:15" s="45" customFormat="1" x14ac:dyDescent="0.25">
      <c r="A110" s="54"/>
      <c r="B110" s="105"/>
      <c r="C110" s="105"/>
      <c r="D110" s="1"/>
      <c r="E110" s="1"/>
      <c r="F110" s="1"/>
      <c r="G110" s="1"/>
      <c r="H110" s="1"/>
      <c r="I110"/>
      <c r="K110" s="1"/>
      <c r="L110" s="1"/>
      <c r="M110" s="1"/>
      <c r="N110" s="1"/>
      <c r="O110" s="1"/>
    </row>
    <row r="111" spans="1:15" s="45" customFormat="1" x14ac:dyDescent="0.25">
      <c r="A111" s="54"/>
      <c r="B111" s="105"/>
      <c r="C111" s="105"/>
      <c r="D111" s="1"/>
      <c r="E111" s="1"/>
      <c r="F111" s="1"/>
      <c r="G111" s="1"/>
      <c r="H111" s="1"/>
      <c r="I111"/>
      <c r="K111" s="1"/>
      <c r="L111" s="1"/>
      <c r="M111" s="1"/>
      <c r="N111" s="1"/>
      <c r="O111" s="1"/>
    </row>
    <row r="112" spans="1:15" s="45" customFormat="1" x14ac:dyDescent="0.25">
      <c r="A112" s="54"/>
      <c r="B112" s="105"/>
      <c r="C112" s="105"/>
      <c r="D112" s="1"/>
      <c r="E112" s="1"/>
      <c r="F112" s="1"/>
      <c r="G112" s="1"/>
      <c r="H112" s="1"/>
      <c r="I112"/>
      <c r="K112" s="1"/>
      <c r="L112" s="1"/>
      <c r="M112" s="1"/>
      <c r="N112" s="1"/>
      <c r="O112" s="1"/>
    </row>
    <row r="113" spans="1:15" s="45" customFormat="1" x14ac:dyDescent="0.25">
      <c r="A113" s="54"/>
      <c r="B113" s="105"/>
      <c r="C113" s="105"/>
      <c r="D113" s="1"/>
      <c r="E113" s="1"/>
      <c r="F113" s="1"/>
      <c r="G113" s="1"/>
      <c r="H113" s="1"/>
      <c r="I113"/>
      <c r="K113" s="1"/>
      <c r="L113" s="1"/>
      <c r="M113" s="1"/>
      <c r="N113" s="1"/>
      <c r="O113" s="1"/>
    </row>
    <row r="114" spans="1:15" s="45" customFormat="1" x14ac:dyDescent="0.25">
      <c r="A114" s="54"/>
      <c r="B114" s="105"/>
      <c r="C114" s="105"/>
      <c r="D114" s="1"/>
      <c r="E114" s="1"/>
      <c r="F114" s="1"/>
      <c r="G114" s="1"/>
      <c r="H114" s="1"/>
      <c r="I114"/>
      <c r="K114" s="1"/>
      <c r="L114" s="1"/>
      <c r="M114" s="1"/>
      <c r="N114" s="1"/>
      <c r="O114" s="1"/>
    </row>
    <row r="115" spans="1:15" s="45" customFormat="1" x14ac:dyDescent="0.25">
      <c r="A115" s="54"/>
      <c r="B115" s="105"/>
      <c r="C115" s="105"/>
      <c r="D115" s="1"/>
      <c r="E115" s="1"/>
      <c r="F115" s="1"/>
      <c r="G115" s="1"/>
      <c r="H115" s="1"/>
      <c r="I115"/>
      <c r="K115" s="1"/>
      <c r="L115" s="1"/>
      <c r="M115" s="1"/>
      <c r="N115" s="1"/>
      <c r="O115" s="1"/>
    </row>
    <row r="116" spans="1:15" s="45" customFormat="1" x14ac:dyDescent="0.25">
      <c r="A116" s="54"/>
      <c r="B116" s="105"/>
      <c r="C116" s="105"/>
      <c r="D116" s="1"/>
      <c r="E116" s="1"/>
      <c r="F116" s="1"/>
      <c r="G116" s="1"/>
      <c r="H116" s="1"/>
      <c r="I116"/>
      <c r="K116" s="1"/>
      <c r="L116" s="1"/>
      <c r="M116" s="1"/>
      <c r="N116" s="1"/>
      <c r="O116" s="1"/>
    </row>
    <row r="117" spans="1:15" s="45" customFormat="1" x14ac:dyDescent="0.25">
      <c r="A117" s="1"/>
      <c r="B117" s="105"/>
      <c r="C117" s="105"/>
      <c r="D117" s="1"/>
      <c r="E117" s="1"/>
      <c r="F117" s="1"/>
      <c r="G117" s="1"/>
      <c r="H117" s="1"/>
      <c r="I117"/>
      <c r="K117" s="1"/>
      <c r="L117" s="1"/>
      <c r="M117" s="1"/>
      <c r="N117" s="1"/>
      <c r="O117" s="1"/>
    </row>
    <row r="118" spans="1:15" s="45" customFormat="1" x14ac:dyDescent="0.25">
      <c r="A118" s="1"/>
      <c r="B118" s="105"/>
      <c r="C118" s="105"/>
      <c r="D118" s="1"/>
      <c r="E118" s="1"/>
      <c r="F118" s="1"/>
      <c r="G118" s="1"/>
      <c r="H118" s="1"/>
      <c r="I118"/>
      <c r="K118" s="1"/>
      <c r="L118" s="1"/>
      <c r="M118" s="1"/>
      <c r="N118" s="1"/>
      <c r="O118" s="1"/>
    </row>
    <row r="119" spans="1:15" s="45" customFormat="1" x14ac:dyDescent="0.25">
      <c r="A119" s="1"/>
      <c r="B119" s="105"/>
      <c r="C119" s="105"/>
      <c r="D119" s="1"/>
      <c r="E119" s="1"/>
      <c r="F119" s="1"/>
      <c r="G119" s="1"/>
      <c r="H119" s="1"/>
      <c r="I119"/>
      <c r="K119" s="1"/>
      <c r="L119" s="1"/>
      <c r="M119" s="1"/>
      <c r="N119" s="1"/>
      <c r="O119" s="1"/>
    </row>
    <row r="120" spans="1:15" s="45" customFormat="1" x14ac:dyDescent="0.25">
      <c r="A120" s="1"/>
      <c r="B120" s="105"/>
      <c r="C120" s="105"/>
      <c r="D120" s="1"/>
      <c r="E120" s="1"/>
      <c r="F120" s="1"/>
      <c r="G120" s="1"/>
      <c r="H120" s="1"/>
      <c r="I120"/>
      <c r="K120" s="1"/>
      <c r="L120" s="1"/>
      <c r="M120" s="1"/>
      <c r="N120" s="1"/>
      <c r="O120" s="1"/>
    </row>
    <row r="121" spans="1:15" s="45" customFormat="1" x14ac:dyDescent="0.25">
      <c r="A121" s="1"/>
      <c r="B121" s="105"/>
      <c r="C121" s="105"/>
      <c r="D121" s="1"/>
      <c r="E121" s="1"/>
      <c r="F121" s="1"/>
      <c r="G121" s="1"/>
      <c r="H121" s="1"/>
      <c r="I121"/>
      <c r="K121" s="1"/>
      <c r="L121" s="1"/>
      <c r="M121" s="1"/>
      <c r="N121" s="1"/>
      <c r="O121" s="1"/>
    </row>
    <row r="122" spans="1:15" s="45" customFormat="1" x14ac:dyDescent="0.25">
      <c r="A122" s="1"/>
      <c r="B122" s="105"/>
      <c r="C122" s="105"/>
      <c r="D122" s="1"/>
      <c r="E122" s="1"/>
      <c r="F122" s="1"/>
      <c r="G122" s="1"/>
      <c r="H122" s="1"/>
      <c r="I122"/>
      <c r="K122" s="1"/>
      <c r="L122" s="1"/>
      <c r="M122" s="1"/>
      <c r="N122" s="1"/>
      <c r="O122" s="1"/>
    </row>
    <row r="123" spans="1:15" s="45" customFormat="1" x14ac:dyDescent="0.25">
      <c r="A123" s="1"/>
      <c r="B123" s="105"/>
      <c r="C123" s="105"/>
      <c r="D123" s="1"/>
      <c r="E123" s="1"/>
      <c r="F123" s="1"/>
      <c r="G123" s="1"/>
      <c r="H123" s="1"/>
      <c r="I123"/>
      <c r="K123" s="1"/>
      <c r="L123" s="1"/>
      <c r="M123" s="1"/>
      <c r="N123" s="1"/>
      <c r="O123" s="1"/>
    </row>
    <row r="124" spans="1:15" s="45" customFormat="1" x14ac:dyDescent="0.25">
      <c r="A124" s="1"/>
      <c r="B124" s="105"/>
      <c r="C124" s="105"/>
      <c r="D124" s="1"/>
      <c r="E124" s="1"/>
      <c r="F124" s="1"/>
      <c r="G124" s="1"/>
      <c r="H124" s="1"/>
      <c r="I124"/>
      <c r="K124" s="1"/>
      <c r="L124" s="1"/>
      <c r="M124" s="1"/>
      <c r="N124" s="1"/>
      <c r="O124" s="1"/>
    </row>
    <row r="125" spans="1:15" s="45" customFormat="1" x14ac:dyDescent="0.25">
      <c r="A125" s="1"/>
      <c r="B125" s="105"/>
      <c r="C125" s="105"/>
      <c r="D125" s="1"/>
      <c r="E125" s="1"/>
      <c r="F125" s="1"/>
      <c r="G125" s="1"/>
      <c r="H125" s="1"/>
      <c r="I125"/>
      <c r="K125" s="1"/>
      <c r="L125" s="1"/>
      <c r="M125" s="1"/>
      <c r="N125" s="1"/>
      <c r="O125" s="1"/>
    </row>
    <row r="126" spans="1:15" s="45" customFormat="1" x14ac:dyDescent="0.25">
      <c r="A126" s="1"/>
      <c r="B126" s="105"/>
      <c r="C126" s="105"/>
      <c r="D126" s="1"/>
      <c r="E126" s="1"/>
      <c r="F126" s="1"/>
      <c r="G126" s="1"/>
      <c r="H126" s="1"/>
      <c r="I126"/>
      <c r="K126" s="1"/>
      <c r="L126" s="1"/>
      <c r="M126" s="1"/>
      <c r="N126" s="1"/>
      <c r="O126" s="1"/>
    </row>
    <row r="127" spans="1:15" s="45" customFormat="1" x14ac:dyDescent="0.25">
      <c r="A127" s="1"/>
      <c r="B127" s="105"/>
      <c r="C127" s="105"/>
      <c r="D127" s="1"/>
      <c r="E127" s="1"/>
      <c r="F127" s="1"/>
      <c r="G127" s="1"/>
      <c r="H127" s="1"/>
      <c r="I127"/>
      <c r="K127" s="1"/>
      <c r="L127" s="1"/>
      <c r="M127" s="1"/>
      <c r="N127" s="1"/>
      <c r="O127" s="1"/>
    </row>
    <row r="128" spans="1:15" s="45" customFormat="1" x14ac:dyDescent="0.25">
      <c r="A128" s="1"/>
      <c r="B128" s="105"/>
      <c r="C128" s="105"/>
      <c r="D128" s="1"/>
      <c r="E128" s="1"/>
      <c r="F128" s="1"/>
      <c r="G128" s="1"/>
      <c r="H128" s="1"/>
      <c r="I128"/>
      <c r="K128" s="1"/>
      <c r="L128" s="1"/>
      <c r="M128" s="1"/>
      <c r="N128" s="1"/>
      <c r="O128" s="1"/>
    </row>
    <row r="129" spans="1:15" s="45" customFormat="1" x14ac:dyDescent="0.25">
      <c r="A129" s="1"/>
      <c r="B129" s="105"/>
      <c r="C129" s="105"/>
      <c r="D129" s="1"/>
      <c r="E129" s="1"/>
      <c r="F129" s="1"/>
      <c r="G129" s="1"/>
      <c r="H129" s="1"/>
      <c r="I129"/>
      <c r="K129" s="1"/>
      <c r="L129" s="1"/>
      <c r="M129" s="1"/>
      <c r="N129" s="1"/>
      <c r="O129" s="1"/>
    </row>
    <row r="130" spans="1:15" s="45" customFormat="1" x14ac:dyDescent="0.25">
      <c r="A130" s="1"/>
      <c r="B130" s="105"/>
      <c r="C130" s="105"/>
      <c r="D130" s="1"/>
      <c r="E130" s="1"/>
      <c r="F130" s="1"/>
      <c r="G130" s="1"/>
      <c r="H130" s="1"/>
      <c r="I130"/>
      <c r="K130" s="1"/>
      <c r="L130" s="1"/>
      <c r="M130" s="1"/>
      <c r="N130" s="1"/>
      <c r="O130" s="1"/>
    </row>
    <row r="131" spans="1:15" s="45" customFormat="1" x14ac:dyDescent="0.25">
      <c r="A131" s="1"/>
      <c r="B131" s="105"/>
      <c r="C131" s="105"/>
      <c r="D131" s="1"/>
      <c r="E131" s="1"/>
      <c r="F131" s="1"/>
      <c r="G131" s="1"/>
      <c r="H131" s="1"/>
      <c r="I131"/>
      <c r="K131" s="1"/>
      <c r="L131" s="1"/>
      <c r="M131" s="1"/>
      <c r="N131" s="1"/>
      <c r="O131" s="1"/>
    </row>
    <row r="132" spans="1:15" s="45" customFormat="1" x14ac:dyDescent="0.25">
      <c r="A132" s="1"/>
      <c r="B132" s="105"/>
      <c r="C132" s="105"/>
      <c r="D132" s="1"/>
      <c r="E132" s="1"/>
      <c r="F132" s="1"/>
      <c r="G132" s="1"/>
      <c r="H132" s="1"/>
      <c r="I132"/>
      <c r="K132" s="1"/>
      <c r="L132" s="1"/>
      <c r="M132" s="1"/>
      <c r="N132" s="1"/>
      <c r="O132" s="1"/>
    </row>
    <row r="133" spans="1:15" s="45" customFormat="1" x14ac:dyDescent="0.25">
      <c r="A133" s="1"/>
      <c r="B133" s="105"/>
      <c r="C133" s="105"/>
      <c r="D133" s="1"/>
      <c r="E133" s="1"/>
      <c r="F133" s="1"/>
      <c r="G133" s="1"/>
      <c r="H133" s="1"/>
      <c r="I133"/>
      <c r="K133" s="1"/>
      <c r="L133" s="1"/>
      <c r="M133" s="1"/>
      <c r="N133" s="1"/>
      <c r="O133" s="1"/>
    </row>
    <row r="134" spans="1:15" s="45" customFormat="1" x14ac:dyDescent="0.25">
      <c r="A134" s="1"/>
      <c r="B134" s="105"/>
      <c r="C134" s="105"/>
      <c r="D134" s="1"/>
      <c r="E134" s="1"/>
      <c r="F134" s="1"/>
      <c r="G134" s="1"/>
      <c r="H134" s="1"/>
      <c r="I134"/>
      <c r="K134" s="1"/>
      <c r="L134" s="1"/>
      <c r="M134" s="1"/>
      <c r="N134" s="1"/>
      <c r="O134" s="1"/>
    </row>
    <row r="135" spans="1:15" s="45" customFormat="1" x14ac:dyDescent="0.25">
      <c r="A135" s="1"/>
      <c r="B135" s="105"/>
      <c r="C135" s="105"/>
      <c r="D135" s="1"/>
      <c r="E135" s="1"/>
      <c r="F135" s="1"/>
      <c r="G135" s="1"/>
      <c r="H135" s="1"/>
      <c r="I135"/>
      <c r="K135" s="1"/>
      <c r="L135" s="1"/>
      <c r="M135" s="1"/>
      <c r="N135" s="1"/>
      <c r="O135" s="1"/>
    </row>
    <row r="136" spans="1:15" s="45" customFormat="1" x14ac:dyDescent="0.25">
      <c r="A136" s="1"/>
      <c r="B136" s="105"/>
      <c r="C136" s="105"/>
      <c r="D136" s="1"/>
      <c r="E136" s="1"/>
      <c r="F136" s="1"/>
      <c r="G136" s="1"/>
      <c r="H136" s="1"/>
      <c r="I136"/>
      <c r="K136" s="1"/>
      <c r="L136" s="1"/>
      <c r="M136" s="1"/>
      <c r="N136" s="1"/>
      <c r="O136" s="1"/>
    </row>
    <row r="137" spans="1:15" s="45" customFormat="1" x14ac:dyDescent="0.25">
      <c r="A137" s="1"/>
      <c r="B137" s="105"/>
      <c r="C137" s="105"/>
      <c r="D137" s="1"/>
      <c r="E137" s="1"/>
      <c r="F137" s="1"/>
      <c r="G137" s="1"/>
      <c r="H137" s="1"/>
      <c r="I137"/>
      <c r="K137" s="1"/>
      <c r="L137" s="1"/>
      <c r="M137" s="1"/>
      <c r="N137" s="1"/>
      <c r="O137" s="1"/>
    </row>
    <row r="138" spans="1:15" s="45" customFormat="1" x14ac:dyDescent="0.25">
      <c r="A138" s="1"/>
      <c r="B138" s="105"/>
      <c r="C138" s="105"/>
      <c r="D138" s="1"/>
      <c r="E138" s="1"/>
      <c r="F138" s="1"/>
      <c r="G138" s="1"/>
      <c r="H138" s="1"/>
      <c r="I138"/>
      <c r="K138" s="1"/>
      <c r="L138" s="1"/>
      <c r="M138" s="1"/>
      <c r="N138" s="1"/>
      <c r="O138" s="1"/>
    </row>
    <row r="139" spans="1:15" s="45" customFormat="1" x14ac:dyDescent="0.25">
      <c r="A139" s="1"/>
      <c r="B139" s="105"/>
      <c r="C139" s="105"/>
      <c r="D139" s="1"/>
      <c r="E139" s="1"/>
      <c r="F139" s="1"/>
      <c r="G139" s="1"/>
      <c r="H139" s="1"/>
      <c r="I139"/>
      <c r="K139" s="1"/>
      <c r="L139" s="1"/>
      <c r="M139" s="1"/>
      <c r="N139" s="1"/>
      <c r="O139" s="1"/>
    </row>
    <row r="140" spans="1:15" s="45" customFormat="1" x14ac:dyDescent="0.25">
      <c r="A140" s="1"/>
      <c r="B140" s="105"/>
      <c r="C140" s="105"/>
      <c r="D140" s="1"/>
      <c r="E140" s="1"/>
      <c r="F140" s="1"/>
      <c r="G140" s="1"/>
      <c r="H140" s="1"/>
      <c r="I140"/>
      <c r="K140" s="1"/>
      <c r="L140" s="1"/>
      <c r="M140" s="1"/>
      <c r="N140" s="1"/>
      <c r="O140" s="1"/>
    </row>
    <row r="141" spans="1:15" s="45" customFormat="1" x14ac:dyDescent="0.25">
      <c r="A141" s="1"/>
      <c r="B141" s="105"/>
      <c r="C141" s="105"/>
      <c r="D141" s="1"/>
      <c r="E141" s="1"/>
      <c r="F141" s="1"/>
      <c r="G141" s="1"/>
      <c r="H141" s="1"/>
      <c r="I141"/>
      <c r="K141" s="1"/>
      <c r="L141" s="1"/>
      <c r="M141" s="1"/>
      <c r="N141" s="1"/>
      <c r="O141" s="1"/>
    </row>
    <row r="142" spans="1:15" s="45" customFormat="1" x14ac:dyDescent="0.25">
      <c r="A142" s="1"/>
      <c r="B142" s="105"/>
      <c r="C142" s="105"/>
      <c r="D142" s="1"/>
      <c r="E142" s="1"/>
      <c r="F142" s="1"/>
      <c r="G142" s="1"/>
      <c r="H142" s="1"/>
      <c r="I142"/>
      <c r="K142" s="1"/>
      <c r="L142" s="1"/>
      <c r="M142" s="1"/>
      <c r="N142" s="1"/>
      <c r="O142" s="1"/>
    </row>
    <row r="143" spans="1:15" s="45" customFormat="1" x14ac:dyDescent="0.25">
      <c r="A143" s="1"/>
      <c r="B143" s="105"/>
      <c r="C143" s="105"/>
      <c r="D143" s="1"/>
      <c r="E143" s="1"/>
      <c r="F143" s="1"/>
      <c r="G143" s="1"/>
      <c r="H143" s="1"/>
      <c r="I143"/>
      <c r="K143" s="1"/>
      <c r="L143" s="1"/>
      <c r="M143" s="1"/>
      <c r="N143" s="1"/>
      <c r="O143" s="1"/>
    </row>
    <row r="144" spans="1:15" s="45" customFormat="1" x14ac:dyDescent="0.25">
      <c r="A144" s="1"/>
      <c r="B144" s="105"/>
      <c r="C144" s="105"/>
      <c r="D144" s="1"/>
      <c r="E144" s="1"/>
      <c r="F144" s="1"/>
      <c r="G144" s="1"/>
      <c r="H144" s="1"/>
      <c r="I144"/>
      <c r="K144" s="1"/>
      <c r="L144" s="1"/>
      <c r="M144" s="1"/>
      <c r="N144" s="1"/>
      <c r="O144" s="1"/>
    </row>
    <row r="145" spans="1:15" s="45" customFormat="1" x14ac:dyDescent="0.25">
      <c r="A145" s="1"/>
      <c r="B145" s="105"/>
      <c r="C145" s="105"/>
      <c r="D145" s="1"/>
      <c r="E145" s="1"/>
      <c r="F145" s="1"/>
      <c r="G145" s="1"/>
      <c r="H145" s="1"/>
      <c r="I145"/>
      <c r="K145" s="1"/>
      <c r="L145" s="1"/>
      <c r="M145" s="1"/>
      <c r="N145" s="1"/>
      <c r="O145" s="1"/>
    </row>
    <row r="146" spans="1:15" s="45" customFormat="1" x14ac:dyDescent="0.25">
      <c r="A146" s="1"/>
      <c r="B146" s="105"/>
      <c r="C146" s="105"/>
      <c r="D146" s="1"/>
      <c r="E146" s="1"/>
      <c r="F146" s="1"/>
      <c r="G146" s="1"/>
      <c r="H146" s="1"/>
      <c r="I146"/>
      <c r="K146" s="1"/>
      <c r="L146" s="1"/>
      <c r="M146" s="1"/>
      <c r="N146" s="1"/>
      <c r="O146" s="1"/>
    </row>
    <row r="147" spans="1:15" s="45" customFormat="1" x14ac:dyDescent="0.25">
      <c r="A147" s="1"/>
      <c r="B147" s="105"/>
      <c r="C147" s="105"/>
      <c r="D147" s="1"/>
      <c r="E147" s="1"/>
      <c r="F147" s="1"/>
      <c r="G147" s="1"/>
      <c r="H147" s="1"/>
      <c r="I147"/>
      <c r="K147" s="1"/>
      <c r="L147" s="1"/>
      <c r="M147" s="1"/>
      <c r="N147" s="1"/>
      <c r="O147" s="1"/>
    </row>
    <row r="148" spans="1:15" s="45" customFormat="1" x14ac:dyDescent="0.25">
      <c r="A148" s="1"/>
      <c r="B148" s="105"/>
      <c r="C148" s="105"/>
      <c r="D148" s="1"/>
      <c r="E148" s="1"/>
      <c r="F148" s="1"/>
      <c r="G148" s="1"/>
      <c r="H148" s="1"/>
      <c r="I148"/>
      <c r="K148" s="1"/>
      <c r="L148" s="1"/>
      <c r="M148" s="1"/>
      <c r="N148" s="1"/>
      <c r="O148" s="1"/>
    </row>
    <row r="149" spans="1:15" s="45" customFormat="1" x14ac:dyDescent="0.25">
      <c r="A149" s="1"/>
      <c r="B149" s="105"/>
      <c r="C149" s="105"/>
      <c r="D149" s="1"/>
      <c r="E149" s="1"/>
      <c r="F149" s="1"/>
      <c r="G149" s="1"/>
      <c r="H149" s="1"/>
      <c r="I149"/>
      <c r="K149" s="1"/>
      <c r="L149" s="1"/>
      <c r="M149" s="1"/>
      <c r="N149" s="1"/>
      <c r="O149" s="1"/>
    </row>
    <row r="150" spans="1:15" s="45" customFormat="1" x14ac:dyDescent="0.25">
      <c r="A150" s="1"/>
      <c r="B150" s="105"/>
      <c r="C150" s="105"/>
      <c r="D150" s="1"/>
      <c r="E150" s="1"/>
      <c r="F150" s="1"/>
      <c r="G150" s="1"/>
      <c r="H150" s="1"/>
      <c r="I150"/>
      <c r="K150" s="1"/>
      <c r="L150" s="1"/>
      <c r="M150" s="1"/>
      <c r="N150" s="1"/>
      <c r="O150" s="1"/>
    </row>
    <row r="151" spans="1:15" s="45" customFormat="1" x14ac:dyDescent="0.25">
      <c r="A151" s="1"/>
      <c r="B151" s="105"/>
      <c r="C151" s="105"/>
      <c r="D151" s="1"/>
      <c r="E151" s="1"/>
      <c r="F151" s="1"/>
      <c r="G151" s="1"/>
      <c r="H151" s="1"/>
      <c r="I151"/>
      <c r="K151" s="1"/>
      <c r="L151" s="1"/>
      <c r="M151" s="1"/>
      <c r="N151" s="1"/>
      <c r="O151" s="1"/>
    </row>
    <row r="152" spans="1:15" s="45" customFormat="1" x14ac:dyDescent="0.25">
      <c r="A152" s="1"/>
      <c r="B152" s="105"/>
      <c r="C152" s="105"/>
      <c r="D152" s="1"/>
      <c r="E152" s="1"/>
      <c r="F152" s="1"/>
      <c r="G152" s="1"/>
      <c r="H152" s="1"/>
      <c r="I152"/>
      <c r="K152" s="1"/>
      <c r="L152" s="1"/>
      <c r="M152" s="1"/>
      <c r="N152" s="1"/>
      <c r="O152" s="1"/>
    </row>
    <row r="153" spans="1:15" s="45" customFormat="1" x14ac:dyDescent="0.25">
      <c r="A153" s="1"/>
      <c r="B153" s="105"/>
      <c r="C153" s="105"/>
      <c r="D153" s="1"/>
      <c r="E153" s="1"/>
      <c r="F153" s="1"/>
      <c r="G153" s="1"/>
      <c r="H153" s="1"/>
      <c r="I153"/>
      <c r="K153" s="1"/>
      <c r="L153" s="1"/>
      <c r="M153" s="1"/>
      <c r="N153" s="1"/>
      <c r="O153" s="1"/>
    </row>
    <row r="154" spans="1:15" s="45" customFormat="1" x14ac:dyDescent="0.25">
      <c r="A154" s="1"/>
      <c r="B154" s="105"/>
      <c r="C154" s="105"/>
      <c r="D154" s="1"/>
      <c r="E154" s="1"/>
      <c r="F154" s="1"/>
      <c r="G154" s="1"/>
      <c r="H154" s="1"/>
      <c r="I154"/>
      <c r="K154" s="1"/>
      <c r="L154" s="1"/>
      <c r="M154" s="1"/>
      <c r="N154" s="1"/>
      <c r="O154" s="1"/>
    </row>
    <row r="155" spans="1:15" s="45" customFormat="1" x14ac:dyDescent="0.25">
      <c r="A155" s="1"/>
      <c r="B155" s="105"/>
      <c r="C155" s="105"/>
      <c r="D155" s="1"/>
      <c r="E155" s="1"/>
      <c r="F155" s="1"/>
      <c r="G155" s="1"/>
      <c r="H155" s="1"/>
      <c r="I155"/>
      <c r="K155" s="1"/>
      <c r="L155" s="1"/>
      <c r="M155" s="1"/>
      <c r="N155" s="1"/>
      <c r="O155" s="1"/>
    </row>
    <row r="156" spans="1:15" s="45" customFormat="1" x14ac:dyDescent="0.25">
      <c r="A156" s="1"/>
      <c r="B156" s="105"/>
      <c r="C156" s="105"/>
      <c r="D156" s="1"/>
      <c r="E156" s="1"/>
      <c r="F156" s="1"/>
      <c r="G156" s="1"/>
      <c r="H156" s="1"/>
      <c r="I156"/>
      <c r="K156" s="1"/>
      <c r="L156" s="1"/>
      <c r="M156" s="1"/>
      <c r="N156" s="1"/>
      <c r="O156" s="1"/>
    </row>
    <row r="157" spans="1:15" s="45" customFormat="1" x14ac:dyDescent="0.25">
      <c r="A157" s="1"/>
      <c r="B157" s="105"/>
      <c r="C157" s="105"/>
      <c r="D157" s="1"/>
      <c r="E157" s="1"/>
      <c r="F157" s="1"/>
      <c r="G157" s="1"/>
      <c r="H157" s="1"/>
      <c r="I157"/>
      <c r="K157" s="1"/>
      <c r="L157" s="1"/>
      <c r="M157" s="1"/>
      <c r="N157" s="1"/>
      <c r="O157" s="1"/>
    </row>
    <row r="158" spans="1:15" s="45" customFormat="1" x14ac:dyDescent="0.25">
      <c r="A158" s="1"/>
      <c r="B158" s="105"/>
      <c r="C158" s="105"/>
      <c r="D158" s="1"/>
      <c r="E158" s="1"/>
      <c r="F158" s="1"/>
      <c r="G158" s="1"/>
      <c r="H158" s="1"/>
      <c r="I158"/>
      <c r="K158" s="1"/>
      <c r="L158" s="1"/>
      <c r="M158" s="1"/>
      <c r="N158" s="1"/>
      <c r="O158" s="1"/>
    </row>
    <row r="159" spans="1:15" s="45" customFormat="1" x14ac:dyDescent="0.25">
      <c r="A159" s="1"/>
      <c r="B159" s="105"/>
      <c r="C159" s="105"/>
      <c r="D159" s="1"/>
      <c r="E159" s="1"/>
      <c r="F159" s="1"/>
      <c r="G159" s="1"/>
      <c r="H159" s="1"/>
      <c r="I159"/>
      <c r="K159" s="1"/>
      <c r="L159" s="1"/>
      <c r="M159" s="1"/>
      <c r="N159" s="1"/>
      <c r="O159" s="1"/>
    </row>
    <row r="160" spans="1:15" s="45" customFormat="1" x14ac:dyDescent="0.25">
      <c r="A160" s="1"/>
      <c r="B160" s="105"/>
      <c r="C160" s="105"/>
      <c r="D160" s="1"/>
      <c r="E160" s="1"/>
      <c r="F160" s="1"/>
      <c r="G160" s="1"/>
      <c r="H160" s="1"/>
      <c r="I160"/>
      <c r="K160" s="1"/>
      <c r="L160" s="1"/>
      <c r="M160" s="1"/>
      <c r="N160" s="1"/>
      <c r="O160" s="1"/>
    </row>
    <row r="161" spans="1:15" s="45" customFormat="1" x14ac:dyDescent="0.25">
      <c r="A161" s="1"/>
      <c r="B161" s="105"/>
      <c r="C161" s="105"/>
      <c r="D161" s="1"/>
      <c r="E161" s="1"/>
      <c r="F161" s="1"/>
      <c r="G161" s="1"/>
      <c r="H161" s="1"/>
      <c r="I161"/>
      <c r="K161" s="1"/>
      <c r="L161" s="1"/>
      <c r="M161" s="1"/>
      <c r="N161" s="1"/>
      <c r="O161" s="1"/>
    </row>
    <row r="162" spans="1:15" s="45" customFormat="1" x14ac:dyDescent="0.25">
      <c r="A162" s="1"/>
      <c r="B162" s="105"/>
      <c r="C162" s="105"/>
      <c r="D162" s="1"/>
      <c r="E162" s="1"/>
      <c r="F162" s="1"/>
      <c r="G162" s="1"/>
      <c r="H162" s="1"/>
      <c r="I162"/>
      <c r="K162" s="1"/>
      <c r="L162" s="1"/>
      <c r="M162" s="1"/>
      <c r="N162" s="1"/>
      <c r="O162" s="1"/>
    </row>
    <row r="163" spans="1:15" s="45" customFormat="1" x14ac:dyDescent="0.25">
      <c r="A163" s="1"/>
      <c r="B163" s="105"/>
      <c r="C163" s="105"/>
      <c r="D163" s="1"/>
      <c r="E163" s="1"/>
      <c r="F163" s="1"/>
      <c r="G163" s="1"/>
      <c r="H163" s="1"/>
      <c r="I163"/>
      <c r="K163" s="1"/>
      <c r="L163" s="1"/>
      <c r="M163" s="1"/>
      <c r="N163" s="1"/>
      <c r="O163" s="1"/>
    </row>
  </sheetData>
  <mergeCells count="39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F21:F22"/>
    <mergeCell ref="G21:G22"/>
    <mergeCell ref="A81:E81"/>
    <mergeCell ref="F81:L81"/>
    <mergeCell ref="H21:H22"/>
    <mergeCell ref="I21:I22"/>
    <mergeCell ref="J21:J22"/>
    <mergeCell ref="K21:K22"/>
    <mergeCell ref="L21:L22"/>
    <mergeCell ref="A67:F67"/>
    <mergeCell ref="G67:L67"/>
    <mergeCell ref="A77:D77"/>
    <mergeCell ref="E77:H77"/>
    <mergeCell ref="I77:L77"/>
    <mergeCell ref="A78:E78"/>
    <mergeCell ref="F78:L78"/>
    <mergeCell ref="A82:E82"/>
    <mergeCell ref="F82:L82"/>
    <mergeCell ref="A83:D83"/>
    <mergeCell ref="E83:H83"/>
    <mergeCell ref="I83:L83"/>
  </mergeCells>
  <conditionalFormatting sqref="B66:B1048576 B1:B64">
    <cfRule type="duplicateValues" dxfId="13" priority="4"/>
  </conditionalFormatting>
  <conditionalFormatting sqref="B2">
    <cfRule type="duplicateValues" dxfId="12" priority="7"/>
  </conditionalFormatting>
  <conditionalFormatting sqref="B3">
    <cfRule type="duplicateValues" dxfId="11" priority="6"/>
  </conditionalFormatting>
  <conditionalFormatting sqref="B4">
    <cfRule type="duplicateValues" dxfId="10" priority="5"/>
  </conditionalFormatting>
  <conditionalFormatting sqref="B67:B1048576 B1 B6:B7 B9:B11 B13:B64">
    <cfRule type="duplicateValues" dxfId="9" priority="8"/>
  </conditionalFormatting>
  <conditionalFormatting sqref="B23:B64">
    <cfRule type="duplicateValues" dxfId="8" priority="9"/>
  </conditionalFormatting>
  <conditionalFormatting sqref="B65">
    <cfRule type="duplicateValues" dxfId="7" priority="1473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61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9473B-4F46-4302-8CA8-C245E1C2D5FE}">
  <sheetPr>
    <tabColor theme="3" tint="-0.249977111117893"/>
    <pageSetUpPr fitToPage="1"/>
  </sheetPr>
  <dimension ref="A1:O153"/>
  <sheetViews>
    <sheetView view="pageBreakPreview" topLeftCell="A6" zoomScaleNormal="100" zoomScaleSheetLayoutView="100" workbookViewId="0">
      <selection activeCell="A8" sqref="A8:L8"/>
    </sheetView>
  </sheetViews>
  <sheetFormatPr defaultColWidth="9.109375" defaultRowHeight="13.8" x14ac:dyDescent="0.25"/>
  <cols>
    <col min="1" max="1" width="7" style="1" customWidth="1"/>
    <col min="2" max="2" width="7" style="105" customWidth="1"/>
    <col min="3" max="3" width="13.33203125" style="105" customWidth="1"/>
    <col min="4" max="4" width="22.33203125" style="1" customWidth="1"/>
    <col min="5" max="5" width="11.6640625" style="1" customWidth="1"/>
    <col min="6" max="6" width="7.6640625" style="1" customWidth="1"/>
    <col min="7" max="7" width="21" style="1" customWidth="1"/>
    <col min="8" max="8" width="11.77734375" style="1" customWidth="1"/>
    <col min="9" max="9" width="12.33203125" style="1" customWidth="1"/>
    <col min="10" max="10" width="11.6640625" style="45" customWidth="1"/>
    <col min="11" max="11" width="13.33203125" style="1" customWidth="1"/>
    <col min="12" max="12" width="18.6640625" style="1" customWidth="1"/>
    <col min="13" max="16384" width="9.109375" style="1"/>
  </cols>
  <sheetData>
    <row r="1" spans="1:15" ht="19.2" customHeight="1" x14ac:dyDescent="0.2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5" ht="19.2" customHeight="1" x14ac:dyDescent="0.25">
      <c r="A2" s="234" t="s">
        <v>44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5" ht="19.2" customHeight="1" x14ac:dyDescent="0.25">
      <c r="A3" s="234" t="s">
        <v>11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5" ht="19.2" customHeight="1" x14ac:dyDescent="0.25">
      <c r="A4" s="234" t="s">
        <v>45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5" ht="7.2" customHeight="1" x14ac:dyDescent="0.3">
      <c r="A5" s="235" t="s">
        <v>47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O5" s="24"/>
    </row>
    <row r="6" spans="1:15" s="2" customFormat="1" ht="28.8" x14ac:dyDescent="0.25">
      <c r="A6" s="236" t="s">
        <v>66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</row>
    <row r="7" spans="1:15" s="2" customFormat="1" ht="18" customHeight="1" x14ac:dyDescent="0.25">
      <c r="A7" s="237" t="s">
        <v>17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</row>
    <row r="8" spans="1:15" s="2" customFormat="1" ht="19.2" customHeight="1" thickBot="1" x14ac:dyDescent="0.3">
      <c r="A8" s="238" t="s">
        <v>68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</row>
    <row r="9" spans="1:15" ht="19.5" customHeight="1" thickTop="1" x14ac:dyDescent="0.25">
      <c r="A9" s="239" t="s">
        <v>22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1"/>
    </row>
    <row r="10" spans="1:15" ht="18" customHeight="1" x14ac:dyDescent="0.25">
      <c r="A10" s="242" t="s">
        <v>177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4"/>
    </row>
    <row r="11" spans="1:15" ht="19.5" customHeight="1" x14ac:dyDescent="0.25">
      <c r="A11" s="242" t="s">
        <v>140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4"/>
    </row>
    <row r="12" spans="1:15" ht="5.25" customHeight="1" x14ac:dyDescent="0.25">
      <c r="A12" s="231" t="s">
        <v>47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3"/>
    </row>
    <row r="13" spans="1:15" ht="15.6" x14ac:dyDescent="0.3">
      <c r="A13" s="38" t="s">
        <v>48</v>
      </c>
      <c r="B13" s="21"/>
      <c r="C13" s="21"/>
      <c r="D13" s="62"/>
      <c r="E13" s="5"/>
      <c r="F13" s="5"/>
      <c r="G13" s="31" t="s">
        <v>201</v>
      </c>
      <c r="H13" s="5"/>
      <c r="I13" s="5"/>
      <c r="J13" s="39"/>
      <c r="K13" s="28"/>
      <c r="L13" s="29" t="s">
        <v>181</v>
      </c>
    </row>
    <row r="14" spans="1:15" ht="15.6" x14ac:dyDescent="0.3">
      <c r="A14" s="16" t="s">
        <v>178</v>
      </c>
      <c r="B14" s="12"/>
      <c r="C14" s="12"/>
      <c r="D14" s="65"/>
      <c r="E14" s="6"/>
      <c r="F14" s="6"/>
      <c r="G14" s="108" t="s">
        <v>202</v>
      </c>
      <c r="H14" s="6"/>
      <c r="I14" s="6"/>
      <c r="J14" s="40"/>
      <c r="K14" s="30"/>
      <c r="L14" s="64" t="s">
        <v>70</v>
      </c>
    </row>
    <row r="15" spans="1:15" ht="14.4" x14ac:dyDescent="0.25">
      <c r="A15" s="245" t="s">
        <v>10</v>
      </c>
      <c r="B15" s="246"/>
      <c r="C15" s="246"/>
      <c r="D15" s="246"/>
      <c r="E15" s="246"/>
      <c r="F15" s="246"/>
      <c r="G15" s="247"/>
      <c r="H15" s="19" t="s">
        <v>1</v>
      </c>
      <c r="I15" s="18"/>
      <c r="J15" s="41"/>
      <c r="K15" s="18"/>
      <c r="L15" s="20"/>
    </row>
    <row r="16" spans="1:15" ht="14.4" x14ac:dyDescent="0.25">
      <c r="A16" s="17" t="s">
        <v>18</v>
      </c>
      <c r="B16" s="13"/>
      <c r="C16" s="13"/>
      <c r="D16" s="11"/>
      <c r="E16" s="8"/>
      <c r="F16" s="11"/>
      <c r="G16" s="10" t="s">
        <v>47</v>
      </c>
      <c r="H16" s="33" t="s">
        <v>180</v>
      </c>
      <c r="I16" s="8"/>
      <c r="J16" s="42"/>
      <c r="K16" s="8"/>
      <c r="L16" s="69"/>
    </row>
    <row r="17" spans="1:14" ht="14.4" x14ac:dyDescent="0.25">
      <c r="A17" s="17" t="s">
        <v>19</v>
      </c>
      <c r="B17" s="13"/>
      <c r="C17" s="13"/>
      <c r="D17" s="10"/>
      <c r="E17" s="8"/>
      <c r="F17" s="11"/>
      <c r="G17" s="10" t="s">
        <v>50</v>
      </c>
      <c r="H17" s="33" t="s">
        <v>39</v>
      </c>
      <c r="I17" s="8"/>
      <c r="J17" s="42"/>
      <c r="K17" s="8"/>
      <c r="L17" s="32"/>
    </row>
    <row r="18" spans="1:14" ht="14.4" x14ac:dyDescent="0.25">
      <c r="A18" s="17" t="s">
        <v>20</v>
      </c>
      <c r="B18" s="13"/>
      <c r="C18" s="13"/>
      <c r="D18" s="10"/>
      <c r="E18" s="8"/>
      <c r="F18" s="11"/>
      <c r="G18" s="10" t="s">
        <v>60</v>
      </c>
      <c r="H18" s="33" t="s">
        <v>40</v>
      </c>
      <c r="I18" s="8"/>
      <c r="J18" s="42"/>
      <c r="K18" s="8"/>
      <c r="L18" s="32"/>
    </row>
    <row r="19" spans="1:14" ht="16.2" thickBot="1" x14ac:dyDescent="0.3">
      <c r="A19" s="17" t="s">
        <v>16</v>
      </c>
      <c r="B19" s="14"/>
      <c r="C19" s="14"/>
      <c r="D19" s="68"/>
      <c r="E19" s="9"/>
      <c r="F19" s="9"/>
      <c r="G19" s="10" t="s">
        <v>54</v>
      </c>
      <c r="H19" s="98" t="s">
        <v>38</v>
      </c>
      <c r="I19" s="8"/>
      <c r="J19" s="74">
        <v>106</v>
      </c>
      <c r="L19" s="75"/>
    </row>
    <row r="20" spans="1:14" ht="6" customHeight="1" thickTop="1" thickBot="1" x14ac:dyDescent="0.3">
      <c r="A20" s="26"/>
      <c r="B20" s="23"/>
      <c r="C20" s="23"/>
      <c r="D20" s="22"/>
      <c r="E20" s="22"/>
      <c r="F20" s="22"/>
      <c r="G20" s="22"/>
      <c r="H20" s="22"/>
      <c r="I20" s="22"/>
      <c r="J20" s="43"/>
      <c r="K20" s="22"/>
      <c r="L20" s="27"/>
    </row>
    <row r="21" spans="1:14" s="3" customFormat="1" ht="21" customHeight="1" thickTop="1" x14ac:dyDescent="0.25">
      <c r="A21" s="248" t="s">
        <v>7</v>
      </c>
      <c r="B21" s="250" t="s">
        <v>13</v>
      </c>
      <c r="C21" s="250" t="s">
        <v>37</v>
      </c>
      <c r="D21" s="250" t="s">
        <v>2</v>
      </c>
      <c r="E21" s="250" t="s">
        <v>36</v>
      </c>
      <c r="F21" s="250" t="s">
        <v>9</v>
      </c>
      <c r="G21" s="250" t="s">
        <v>14</v>
      </c>
      <c r="H21" s="250" t="s">
        <v>8</v>
      </c>
      <c r="I21" s="250" t="s">
        <v>26</v>
      </c>
      <c r="J21" s="254" t="s">
        <v>23</v>
      </c>
      <c r="K21" s="256" t="s">
        <v>25</v>
      </c>
      <c r="L21" s="258" t="s">
        <v>15</v>
      </c>
    </row>
    <row r="22" spans="1:14" s="3" customFormat="1" ht="13.5" customHeight="1" x14ac:dyDescent="0.25">
      <c r="A22" s="249"/>
      <c r="B22" s="251"/>
      <c r="C22" s="251"/>
      <c r="D22" s="251"/>
      <c r="E22" s="251"/>
      <c r="F22" s="251"/>
      <c r="G22" s="251"/>
      <c r="H22" s="251"/>
      <c r="I22" s="251"/>
      <c r="J22" s="255"/>
      <c r="K22" s="257"/>
      <c r="L22" s="259"/>
    </row>
    <row r="23" spans="1:14" x14ac:dyDescent="0.25">
      <c r="A23" s="87">
        <v>1</v>
      </c>
      <c r="B23" s="82">
        <v>142</v>
      </c>
      <c r="C23" s="82">
        <v>10083179100</v>
      </c>
      <c r="D23" s="83" t="s">
        <v>144</v>
      </c>
      <c r="E23" s="81">
        <v>38534</v>
      </c>
      <c r="F23" s="84" t="s">
        <v>24</v>
      </c>
      <c r="G23" s="99" t="s">
        <v>145</v>
      </c>
      <c r="H23" s="110">
        <v>0.11136574074074074</v>
      </c>
      <c r="I23" s="110" t="s">
        <v>47</v>
      </c>
      <c r="J23" s="85">
        <f>$J$19/((H23*24))</f>
        <v>39.659114529203912</v>
      </c>
      <c r="K23" s="86"/>
      <c r="L23" s="88"/>
    </row>
    <row r="24" spans="1:14" x14ac:dyDescent="0.25">
      <c r="A24" s="89">
        <v>2</v>
      </c>
      <c r="B24" s="82">
        <v>168</v>
      </c>
      <c r="C24" s="82">
        <v>10079412264</v>
      </c>
      <c r="D24" s="83" t="s">
        <v>146</v>
      </c>
      <c r="E24" s="81">
        <v>38705</v>
      </c>
      <c r="F24" s="84" t="s">
        <v>33</v>
      </c>
      <c r="G24" s="99" t="s">
        <v>62</v>
      </c>
      <c r="H24" s="110">
        <v>0.11136574074074074</v>
      </c>
      <c r="I24" s="110">
        <f>H24-$H$23</f>
        <v>0</v>
      </c>
      <c r="J24" s="85">
        <f t="shared" ref="J24:J35" si="0">$J$19/((H24*24))</f>
        <v>39.659114529203912</v>
      </c>
      <c r="K24" s="86"/>
      <c r="L24" s="88"/>
    </row>
    <row r="25" spans="1:14" x14ac:dyDescent="0.25">
      <c r="A25" s="87">
        <v>3</v>
      </c>
      <c r="B25" s="86">
        <v>154</v>
      </c>
      <c r="C25" s="82">
        <v>10083057141</v>
      </c>
      <c r="D25" s="83" t="s">
        <v>156</v>
      </c>
      <c r="E25" s="81">
        <v>38534</v>
      </c>
      <c r="F25" s="84" t="s">
        <v>33</v>
      </c>
      <c r="G25" s="99" t="s">
        <v>64</v>
      </c>
      <c r="H25" s="110">
        <v>0.11136574074074074</v>
      </c>
      <c r="I25" s="110">
        <f>H25-$H$23</f>
        <v>0</v>
      </c>
      <c r="J25" s="85">
        <f t="shared" si="0"/>
        <v>39.659114529203912</v>
      </c>
      <c r="K25" s="86"/>
      <c r="L25" s="88"/>
    </row>
    <row r="26" spans="1:14" x14ac:dyDescent="0.25">
      <c r="A26" s="89">
        <v>4</v>
      </c>
      <c r="B26" s="86">
        <v>151</v>
      </c>
      <c r="C26" s="82">
        <v>10114988632</v>
      </c>
      <c r="D26" s="83" t="s">
        <v>151</v>
      </c>
      <c r="E26" s="81">
        <v>38443</v>
      </c>
      <c r="F26" s="84" t="s">
        <v>33</v>
      </c>
      <c r="G26" s="99" t="s">
        <v>61</v>
      </c>
      <c r="H26" s="110">
        <v>0.11138888888888888</v>
      </c>
      <c r="I26" s="110">
        <f>H26-$H$23</f>
        <v>2.3148148148147141E-5</v>
      </c>
      <c r="J26" s="85">
        <f t="shared" si="0"/>
        <v>39.650872817955111</v>
      </c>
      <c r="K26" s="86"/>
      <c r="L26" s="88"/>
    </row>
    <row r="27" spans="1:14" x14ac:dyDescent="0.25">
      <c r="A27" s="87">
        <v>5</v>
      </c>
      <c r="B27" s="86">
        <v>146</v>
      </c>
      <c r="C27" s="82">
        <v>10119333525</v>
      </c>
      <c r="D27" s="83" t="s">
        <v>168</v>
      </c>
      <c r="E27" s="81">
        <v>38655</v>
      </c>
      <c r="F27" s="84" t="s">
        <v>33</v>
      </c>
      <c r="G27" s="99" t="s">
        <v>106</v>
      </c>
      <c r="H27" s="110">
        <v>0.11175925925925927</v>
      </c>
      <c r="I27" s="110">
        <f t="shared" ref="I27:I35" si="1">H27-$H$23</f>
        <v>3.9351851851852915E-4</v>
      </c>
      <c r="J27" s="85">
        <f t="shared" si="0"/>
        <v>39.519469759734882</v>
      </c>
      <c r="K27" s="86"/>
      <c r="L27" s="88"/>
    </row>
    <row r="28" spans="1:14" x14ac:dyDescent="0.25">
      <c r="A28" s="89">
        <v>6</v>
      </c>
      <c r="B28" s="86">
        <v>144</v>
      </c>
      <c r="C28" s="82">
        <v>10105838603</v>
      </c>
      <c r="D28" s="83" t="s">
        <v>158</v>
      </c>
      <c r="E28" s="81">
        <v>38452</v>
      </c>
      <c r="F28" s="84" t="s">
        <v>24</v>
      </c>
      <c r="G28" s="99" t="s">
        <v>106</v>
      </c>
      <c r="H28" s="110">
        <v>0.11256944444444444</v>
      </c>
      <c r="I28" s="110">
        <f t="shared" si="1"/>
        <v>1.2037037037037068E-3</v>
      </c>
      <c r="J28" s="85">
        <f t="shared" si="0"/>
        <v>39.235040098704502</v>
      </c>
      <c r="K28" s="86"/>
      <c r="L28" s="88"/>
    </row>
    <row r="29" spans="1:14" x14ac:dyDescent="0.25">
      <c r="A29" s="87">
        <v>7</v>
      </c>
      <c r="B29" s="86">
        <v>140</v>
      </c>
      <c r="C29" s="82">
        <v>10105091804</v>
      </c>
      <c r="D29" s="83" t="s">
        <v>206</v>
      </c>
      <c r="E29" s="81">
        <v>38492</v>
      </c>
      <c r="F29" s="84" t="s">
        <v>33</v>
      </c>
      <c r="G29" s="99" t="s">
        <v>121</v>
      </c>
      <c r="H29" s="110">
        <v>0.11262731481481481</v>
      </c>
      <c r="I29" s="110">
        <f t="shared" si="1"/>
        <v>1.2615740740740677E-3</v>
      </c>
      <c r="J29" s="85">
        <f t="shared" si="0"/>
        <v>39.214880279519065</v>
      </c>
      <c r="K29" s="86"/>
      <c r="L29" s="88"/>
    </row>
    <row r="30" spans="1:14" x14ac:dyDescent="0.25">
      <c r="A30" s="89">
        <v>8</v>
      </c>
      <c r="B30" s="86">
        <v>169</v>
      </c>
      <c r="C30" s="82">
        <v>10083180514</v>
      </c>
      <c r="D30" s="83" t="s">
        <v>147</v>
      </c>
      <c r="E30" s="81">
        <v>38373</v>
      </c>
      <c r="F30" s="84" t="s">
        <v>24</v>
      </c>
      <c r="G30" s="99" t="s">
        <v>62</v>
      </c>
      <c r="H30" s="110">
        <v>0.11275462962962964</v>
      </c>
      <c r="I30" s="110">
        <f t="shared" si="1"/>
        <v>1.3888888888888978E-3</v>
      </c>
      <c r="J30" s="85">
        <f t="shared" si="0"/>
        <v>39.17060151919523</v>
      </c>
      <c r="K30" s="86"/>
      <c r="L30" s="88"/>
    </row>
    <row r="31" spans="1:14" x14ac:dyDescent="0.25">
      <c r="A31" s="87">
        <v>9</v>
      </c>
      <c r="B31" s="86">
        <v>155</v>
      </c>
      <c r="C31" s="82">
        <v>10078169149</v>
      </c>
      <c r="D31" s="83" t="s">
        <v>176</v>
      </c>
      <c r="E31" s="81">
        <v>38374</v>
      </c>
      <c r="F31" s="84" t="s">
        <v>33</v>
      </c>
      <c r="G31" s="99" t="s">
        <v>79</v>
      </c>
      <c r="H31" s="110">
        <v>0.11275462962962964</v>
      </c>
      <c r="I31" s="110">
        <f t="shared" si="1"/>
        <v>1.3888888888888978E-3</v>
      </c>
      <c r="J31" s="85">
        <f t="shared" si="0"/>
        <v>39.17060151919523</v>
      </c>
      <c r="K31" s="86"/>
      <c r="L31" s="88"/>
    </row>
    <row r="32" spans="1:14" x14ac:dyDescent="0.25">
      <c r="A32" s="89">
        <v>10</v>
      </c>
      <c r="B32" s="86">
        <v>137</v>
      </c>
      <c r="C32" s="82">
        <v>10077687179</v>
      </c>
      <c r="D32" s="83" t="s">
        <v>163</v>
      </c>
      <c r="E32" s="81">
        <v>38682</v>
      </c>
      <c r="F32" s="84" t="s">
        <v>33</v>
      </c>
      <c r="G32" s="99" t="s">
        <v>94</v>
      </c>
      <c r="H32" s="110">
        <v>0.11275462962962964</v>
      </c>
      <c r="I32" s="110">
        <f t="shared" si="1"/>
        <v>1.3888888888888978E-3</v>
      </c>
      <c r="J32" s="85">
        <f t="shared" si="0"/>
        <v>39.17060151919523</v>
      </c>
      <c r="K32" s="86"/>
      <c r="L32" s="88"/>
      <c r="N32" s="66"/>
    </row>
    <row r="33" spans="1:14" x14ac:dyDescent="0.25">
      <c r="A33" s="87">
        <v>11</v>
      </c>
      <c r="B33" s="86">
        <v>129</v>
      </c>
      <c r="C33" s="82">
        <v>10080358622</v>
      </c>
      <c r="D33" s="83" t="s">
        <v>207</v>
      </c>
      <c r="E33" s="81">
        <v>38421</v>
      </c>
      <c r="F33" s="84" t="s">
        <v>24</v>
      </c>
      <c r="G33" s="99" t="s">
        <v>108</v>
      </c>
      <c r="H33" s="110">
        <v>0.11275462962962964</v>
      </c>
      <c r="I33" s="110">
        <f t="shared" si="1"/>
        <v>1.3888888888888978E-3</v>
      </c>
      <c r="J33" s="85">
        <f t="shared" si="0"/>
        <v>39.17060151919523</v>
      </c>
      <c r="K33" s="86"/>
      <c r="L33" s="88"/>
      <c r="N33" s="66"/>
    </row>
    <row r="34" spans="1:14" x14ac:dyDescent="0.25">
      <c r="A34" s="89">
        <v>12</v>
      </c>
      <c r="B34" s="86">
        <v>165</v>
      </c>
      <c r="C34" s="82">
        <v>10091971138</v>
      </c>
      <c r="D34" s="83" t="s">
        <v>152</v>
      </c>
      <c r="E34" s="81">
        <v>38871</v>
      </c>
      <c r="F34" s="84" t="s">
        <v>33</v>
      </c>
      <c r="G34" s="99" t="s">
        <v>43</v>
      </c>
      <c r="H34" s="110">
        <v>0.11275462962962964</v>
      </c>
      <c r="I34" s="110">
        <f t="shared" si="1"/>
        <v>1.3888888888888978E-3</v>
      </c>
      <c r="J34" s="85">
        <f t="shared" si="0"/>
        <v>39.17060151919523</v>
      </c>
      <c r="K34" s="86"/>
      <c r="L34" s="88"/>
      <c r="N34" s="66"/>
    </row>
    <row r="35" spans="1:14" x14ac:dyDescent="0.25">
      <c r="A35" s="87">
        <v>13</v>
      </c>
      <c r="B35" s="86">
        <v>131</v>
      </c>
      <c r="C35" s="82">
        <v>10096753036</v>
      </c>
      <c r="D35" s="83" t="s">
        <v>154</v>
      </c>
      <c r="E35" s="81">
        <v>39033</v>
      </c>
      <c r="F35" s="84" t="s">
        <v>33</v>
      </c>
      <c r="G35" s="99" t="s">
        <v>65</v>
      </c>
      <c r="H35" s="110">
        <v>0.11275462962962964</v>
      </c>
      <c r="I35" s="110">
        <f t="shared" si="1"/>
        <v>1.3888888888888978E-3</v>
      </c>
      <c r="J35" s="85">
        <f t="shared" si="0"/>
        <v>39.17060151919523</v>
      </c>
      <c r="K35" s="86"/>
      <c r="L35" s="101"/>
      <c r="N35" s="66"/>
    </row>
    <row r="36" spans="1:14" x14ac:dyDescent="0.25">
      <c r="A36" s="89">
        <v>14</v>
      </c>
      <c r="B36" s="86">
        <v>145</v>
      </c>
      <c r="C36" s="82">
        <v>10105861740</v>
      </c>
      <c r="D36" s="83" t="s">
        <v>167</v>
      </c>
      <c r="E36" s="81">
        <v>38495</v>
      </c>
      <c r="F36" s="84" t="s">
        <v>33</v>
      </c>
      <c r="G36" s="99" t="s">
        <v>106</v>
      </c>
      <c r="H36" s="110">
        <v>0.11275462962962964</v>
      </c>
      <c r="I36" s="110">
        <f t="shared" ref="I36:I38" si="2">H36-$H$23</f>
        <v>1.3888888888888978E-3</v>
      </c>
      <c r="J36" s="85">
        <f t="shared" ref="J36:J38" si="3">$J$19/((H36*24))</f>
        <v>39.17060151919523</v>
      </c>
      <c r="K36" s="86"/>
      <c r="L36" s="88"/>
      <c r="N36" s="66"/>
    </row>
    <row r="37" spans="1:14" x14ac:dyDescent="0.25">
      <c r="A37" s="87">
        <v>15</v>
      </c>
      <c r="B37" s="86">
        <v>143</v>
      </c>
      <c r="C37" s="82">
        <v>10090444501</v>
      </c>
      <c r="D37" s="83" t="s">
        <v>164</v>
      </c>
      <c r="E37" s="81">
        <v>38358</v>
      </c>
      <c r="F37" s="84" t="s">
        <v>33</v>
      </c>
      <c r="G37" s="99" t="s">
        <v>63</v>
      </c>
      <c r="H37" s="110">
        <v>0.11355324074074075</v>
      </c>
      <c r="I37" s="110">
        <f t="shared" si="2"/>
        <v>2.1875000000000089E-3</v>
      </c>
      <c r="J37" s="85">
        <f t="shared" si="3"/>
        <v>38.895117725002549</v>
      </c>
      <c r="K37" s="86"/>
      <c r="L37" s="88"/>
      <c r="N37" s="66"/>
    </row>
    <row r="38" spans="1:14" x14ac:dyDescent="0.25">
      <c r="A38" s="89">
        <v>16</v>
      </c>
      <c r="B38" s="86">
        <v>158</v>
      </c>
      <c r="C38" s="82">
        <v>10116820720</v>
      </c>
      <c r="D38" s="83" t="s">
        <v>148</v>
      </c>
      <c r="E38" s="81">
        <v>38476</v>
      </c>
      <c r="F38" s="84" t="s">
        <v>33</v>
      </c>
      <c r="G38" s="99" t="s">
        <v>149</v>
      </c>
      <c r="H38" s="110">
        <v>0.11409722222222222</v>
      </c>
      <c r="I38" s="110">
        <f t="shared" si="2"/>
        <v>2.7314814814814875E-3</v>
      </c>
      <c r="J38" s="85">
        <f t="shared" si="3"/>
        <v>38.70967741935484</v>
      </c>
      <c r="K38" s="86"/>
      <c r="L38" s="88"/>
      <c r="N38" s="66"/>
    </row>
    <row r="39" spans="1:14" x14ac:dyDescent="0.25">
      <c r="A39" s="89" t="s">
        <v>171</v>
      </c>
      <c r="B39" s="86">
        <v>132</v>
      </c>
      <c r="C39" s="82">
        <v>10103547177</v>
      </c>
      <c r="D39" s="83" t="s">
        <v>153</v>
      </c>
      <c r="E39" s="81">
        <v>39093</v>
      </c>
      <c r="F39" s="84" t="s">
        <v>33</v>
      </c>
      <c r="G39" s="99" t="s">
        <v>65</v>
      </c>
      <c r="H39" s="103"/>
      <c r="I39" s="103"/>
      <c r="J39" s="85"/>
      <c r="K39" s="86"/>
      <c r="L39" s="88"/>
      <c r="N39" s="66"/>
    </row>
    <row r="40" spans="1:14" x14ac:dyDescent="0.25">
      <c r="A40" s="89" t="s">
        <v>171</v>
      </c>
      <c r="B40" s="86">
        <v>133</v>
      </c>
      <c r="C40" s="82">
        <v>10136817470</v>
      </c>
      <c r="D40" s="83" t="s">
        <v>155</v>
      </c>
      <c r="E40" s="81">
        <v>39472</v>
      </c>
      <c r="F40" s="84" t="s">
        <v>33</v>
      </c>
      <c r="G40" s="99" t="s">
        <v>65</v>
      </c>
      <c r="H40" s="103"/>
      <c r="I40" s="103"/>
      <c r="J40" s="85"/>
      <c r="K40" s="86"/>
      <c r="L40" s="88"/>
      <c r="N40" s="66"/>
    </row>
    <row r="41" spans="1:14" x14ac:dyDescent="0.25">
      <c r="A41" s="89" t="s">
        <v>171</v>
      </c>
      <c r="B41" s="86">
        <v>134</v>
      </c>
      <c r="C41" s="82">
        <v>10104119881</v>
      </c>
      <c r="D41" s="83" t="s">
        <v>166</v>
      </c>
      <c r="E41" s="81">
        <v>39089</v>
      </c>
      <c r="F41" s="84" t="s">
        <v>41</v>
      </c>
      <c r="G41" s="99" t="s">
        <v>65</v>
      </c>
      <c r="H41" s="103"/>
      <c r="I41" s="103"/>
      <c r="J41" s="85"/>
      <c r="K41" s="86"/>
      <c r="L41" s="88"/>
      <c r="N41" s="66"/>
    </row>
    <row r="42" spans="1:14" x14ac:dyDescent="0.25">
      <c r="A42" s="89" t="s">
        <v>171</v>
      </c>
      <c r="B42" s="86">
        <v>135</v>
      </c>
      <c r="C42" s="82">
        <v>10138327135</v>
      </c>
      <c r="D42" s="83" t="s">
        <v>165</v>
      </c>
      <c r="E42" s="81">
        <v>39506</v>
      </c>
      <c r="F42" s="84" t="s">
        <v>41</v>
      </c>
      <c r="G42" s="99" t="s">
        <v>65</v>
      </c>
      <c r="H42" s="103"/>
      <c r="I42" s="103"/>
      <c r="J42" s="85"/>
      <c r="K42" s="86"/>
      <c r="L42" s="88"/>
      <c r="N42" s="66"/>
    </row>
    <row r="43" spans="1:14" x14ac:dyDescent="0.25">
      <c r="A43" s="89" t="s">
        <v>171</v>
      </c>
      <c r="B43" s="86">
        <v>136</v>
      </c>
      <c r="C43" s="82">
        <v>10136832224</v>
      </c>
      <c r="D43" s="83" t="s">
        <v>174</v>
      </c>
      <c r="E43" s="81">
        <v>39655</v>
      </c>
      <c r="F43" s="84" t="s">
        <v>41</v>
      </c>
      <c r="G43" s="99" t="s">
        <v>65</v>
      </c>
      <c r="H43" s="103"/>
      <c r="I43" s="103"/>
      <c r="J43" s="85"/>
      <c r="K43" s="86"/>
      <c r="L43" s="88"/>
      <c r="N43" s="66"/>
    </row>
    <row r="44" spans="1:14" x14ac:dyDescent="0.25">
      <c r="A44" s="89" t="s">
        <v>171</v>
      </c>
      <c r="B44" s="86">
        <v>138</v>
      </c>
      <c r="C44" s="82">
        <v>10077686573</v>
      </c>
      <c r="D44" s="83" t="s">
        <v>157</v>
      </c>
      <c r="E44" s="81">
        <v>38506</v>
      </c>
      <c r="F44" s="84" t="s">
        <v>33</v>
      </c>
      <c r="G44" s="99" t="s">
        <v>94</v>
      </c>
      <c r="H44" s="103"/>
      <c r="I44" s="103"/>
      <c r="J44" s="85"/>
      <c r="K44" s="86"/>
      <c r="L44" s="88"/>
      <c r="N44" s="66"/>
    </row>
    <row r="45" spans="1:14" x14ac:dyDescent="0.25">
      <c r="A45" s="89" t="s">
        <v>171</v>
      </c>
      <c r="B45" s="86">
        <v>139</v>
      </c>
      <c r="C45" s="82">
        <v>10114924267</v>
      </c>
      <c r="D45" s="83" t="s">
        <v>208</v>
      </c>
      <c r="E45" s="81">
        <v>38914</v>
      </c>
      <c r="F45" s="84" t="s">
        <v>33</v>
      </c>
      <c r="G45" s="99" t="s">
        <v>121</v>
      </c>
      <c r="H45" s="103"/>
      <c r="I45" s="103"/>
      <c r="J45" s="85"/>
      <c r="K45" s="86"/>
      <c r="L45" s="88"/>
      <c r="N45" s="66"/>
    </row>
    <row r="46" spans="1:14" x14ac:dyDescent="0.25">
      <c r="A46" s="89" t="s">
        <v>171</v>
      </c>
      <c r="B46" s="86">
        <v>141</v>
      </c>
      <c r="C46" s="82">
        <v>10090367305</v>
      </c>
      <c r="D46" s="83" t="s">
        <v>209</v>
      </c>
      <c r="E46" s="81">
        <v>39042</v>
      </c>
      <c r="F46" s="84" t="s">
        <v>33</v>
      </c>
      <c r="G46" s="99" t="s">
        <v>121</v>
      </c>
      <c r="H46" s="103"/>
      <c r="I46" s="103"/>
      <c r="J46" s="85"/>
      <c r="K46" s="86"/>
      <c r="L46" s="88"/>
      <c r="N46" s="66"/>
    </row>
    <row r="47" spans="1:14" x14ac:dyDescent="0.25">
      <c r="A47" s="89" t="s">
        <v>171</v>
      </c>
      <c r="B47" s="86">
        <v>147</v>
      </c>
      <c r="C47" s="82">
        <v>10126989552</v>
      </c>
      <c r="D47" s="83" t="s">
        <v>160</v>
      </c>
      <c r="E47" s="81">
        <v>38856</v>
      </c>
      <c r="F47" s="84" t="s">
        <v>33</v>
      </c>
      <c r="G47" s="99" t="s">
        <v>106</v>
      </c>
      <c r="H47" s="103"/>
      <c r="I47" s="103"/>
      <c r="J47" s="85"/>
      <c r="K47" s="86"/>
      <c r="L47" s="88"/>
      <c r="N47" s="66"/>
    </row>
    <row r="48" spans="1:14" x14ac:dyDescent="0.25">
      <c r="A48" s="89" t="s">
        <v>171</v>
      </c>
      <c r="B48" s="86">
        <v>148</v>
      </c>
      <c r="C48" s="82">
        <v>10119461342</v>
      </c>
      <c r="D48" s="83" t="s">
        <v>170</v>
      </c>
      <c r="E48" s="81">
        <v>38816</v>
      </c>
      <c r="F48" s="84" t="s">
        <v>41</v>
      </c>
      <c r="G48" s="99" t="s">
        <v>106</v>
      </c>
      <c r="H48" s="103"/>
      <c r="I48" s="103"/>
      <c r="J48" s="85"/>
      <c r="K48" s="86"/>
      <c r="L48" s="88"/>
      <c r="N48" s="66"/>
    </row>
    <row r="49" spans="1:14" x14ac:dyDescent="0.25">
      <c r="A49" s="89" t="s">
        <v>171</v>
      </c>
      <c r="B49" s="86">
        <v>149</v>
      </c>
      <c r="C49" s="82">
        <v>10082343179</v>
      </c>
      <c r="D49" s="83" t="s">
        <v>169</v>
      </c>
      <c r="E49" s="81">
        <v>38524</v>
      </c>
      <c r="F49" s="84" t="s">
        <v>41</v>
      </c>
      <c r="G49" s="99" t="s">
        <v>106</v>
      </c>
      <c r="H49" s="103"/>
      <c r="I49" s="103"/>
      <c r="J49" s="85"/>
      <c r="K49" s="86"/>
      <c r="L49" s="88"/>
      <c r="N49" s="66"/>
    </row>
    <row r="50" spans="1:14" x14ac:dyDescent="0.25">
      <c r="A50" s="89" t="s">
        <v>171</v>
      </c>
      <c r="B50" s="86">
        <v>150</v>
      </c>
      <c r="C50" s="82">
        <v>10104924678</v>
      </c>
      <c r="D50" s="83" t="s">
        <v>161</v>
      </c>
      <c r="E50" s="81">
        <v>38740</v>
      </c>
      <c r="F50" s="84" t="s">
        <v>33</v>
      </c>
      <c r="G50" s="99" t="s">
        <v>61</v>
      </c>
      <c r="H50" s="103"/>
      <c r="I50" s="103"/>
      <c r="J50" s="85"/>
      <c r="K50" s="86"/>
      <c r="L50" s="88"/>
      <c r="N50" s="66"/>
    </row>
    <row r="51" spans="1:14" x14ac:dyDescent="0.25">
      <c r="A51" s="89" t="s">
        <v>171</v>
      </c>
      <c r="B51" s="86">
        <v>152</v>
      </c>
      <c r="C51" s="82">
        <v>10084014512</v>
      </c>
      <c r="D51" s="83" t="s">
        <v>175</v>
      </c>
      <c r="E51" s="81">
        <v>38388</v>
      </c>
      <c r="F51" s="84" t="s">
        <v>33</v>
      </c>
      <c r="G51" s="99" t="s">
        <v>61</v>
      </c>
      <c r="H51" s="103"/>
      <c r="I51" s="103"/>
      <c r="J51" s="85"/>
      <c r="K51" s="86"/>
      <c r="L51" s="88"/>
      <c r="N51" s="66"/>
    </row>
    <row r="52" spans="1:14" x14ac:dyDescent="0.25">
      <c r="A52" s="89" t="s">
        <v>171</v>
      </c>
      <c r="B52" s="86">
        <v>153</v>
      </c>
      <c r="C52" s="82">
        <v>10089250791</v>
      </c>
      <c r="D52" s="83" t="s">
        <v>159</v>
      </c>
      <c r="E52" s="81">
        <v>38484</v>
      </c>
      <c r="F52" s="84" t="s">
        <v>33</v>
      </c>
      <c r="G52" s="99" t="s">
        <v>61</v>
      </c>
      <c r="H52" s="103"/>
      <c r="I52" s="103"/>
      <c r="J52" s="85"/>
      <c r="K52" s="86"/>
      <c r="L52" s="88"/>
      <c r="N52" s="66"/>
    </row>
    <row r="53" spans="1:14" x14ac:dyDescent="0.25">
      <c r="A53" s="89" t="s">
        <v>171</v>
      </c>
      <c r="B53" s="86">
        <v>156</v>
      </c>
      <c r="C53" s="82">
        <v>10089414075</v>
      </c>
      <c r="D53" s="83" t="s">
        <v>210</v>
      </c>
      <c r="E53" s="81">
        <v>39037</v>
      </c>
      <c r="F53" s="84" t="s">
        <v>33</v>
      </c>
      <c r="G53" s="99" t="s">
        <v>79</v>
      </c>
      <c r="H53" s="103"/>
      <c r="I53" s="103"/>
      <c r="J53" s="85"/>
      <c r="K53" s="86"/>
      <c r="L53" s="88"/>
      <c r="N53" s="66"/>
    </row>
    <row r="54" spans="1:14" x14ac:dyDescent="0.25">
      <c r="A54" s="89" t="s">
        <v>171</v>
      </c>
      <c r="B54" s="86">
        <v>157</v>
      </c>
      <c r="C54" s="82">
        <v>10100958893</v>
      </c>
      <c r="D54" s="83" t="s">
        <v>150</v>
      </c>
      <c r="E54" s="81">
        <v>38488</v>
      </c>
      <c r="F54" s="84" t="s">
        <v>33</v>
      </c>
      <c r="G54" s="99" t="s">
        <v>79</v>
      </c>
      <c r="H54" s="103"/>
      <c r="I54" s="103"/>
      <c r="J54" s="85"/>
      <c r="K54" s="86"/>
      <c r="L54" s="88"/>
      <c r="N54" s="66"/>
    </row>
    <row r="55" spans="1:14" ht="14.4" thickBot="1" x14ac:dyDescent="0.3">
      <c r="A55" s="109" t="s">
        <v>171</v>
      </c>
      <c r="B55" s="90">
        <v>166</v>
      </c>
      <c r="C55" s="91">
        <v>10080977301</v>
      </c>
      <c r="D55" s="92" t="s">
        <v>162</v>
      </c>
      <c r="E55" s="93">
        <v>38622</v>
      </c>
      <c r="F55" s="94" t="s">
        <v>33</v>
      </c>
      <c r="G55" s="100" t="s">
        <v>43</v>
      </c>
      <c r="H55" s="104"/>
      <c r="I55" s="104"/>
      <c r="J55" s="95"/>
      <c r="K55" s="90"/>
      <c r="L55" s="96"/>
      <c r="N55" s="66"/>
    </row>
    <row r="56" spans="1:14" s="4" customFormat="1" ht="6.6" customHeight="1" thickTop="1" thickBot="1" x14ac:dyDescent="0.3">
      <c r="A56" s="58"/>
      <c r="B56" s="71"/>
      <c r="C56" s="59"/>
      <c r="D56" s="60"/>
      <c r="E56" s="63"/>
      <c r="F56" s="61"/>
      <c r="G56" s="66"/>
      <c r="H56" s="72"/>
      <c r="I56" s="72"/>
      <c r="J56" s="73"/>
      <c r="K56" s="58"/>
      <c r="L56" s="59"/>
      <c r="N56"/>
    </row>
    <row r="57" spans="1:14" ht="15" thickTop="1" x14ac:dyDescent="0.25">
      <c r="A57" s="260" t="s">
        <v>5</v>
      </c>
      <c r="B57" s="261"/>
      <c r="C57" s="261"/>
      <c r="D57" s="261"/>
      <c r="E57" s="261"/>
      <c r="F57" s="261"/>
      <c r="G57" s="261" t="s">
        <v>6</v>
      </c>
      <c r="H57" s="261"/>
      <c r="I57" s="261"/>
      <c r="J57" s="261"/>
      <c r="K57" s="261"/>
      <c r="L57" s="262"/>
      <c r="N57"/>
    </row>
    <row r="58" spans="1:14" x14ac:dyDescent="0.25">
      <c r="A58" s="67" t="s">
        <v>203</v>
      </c>
      <c r="B58" s="9"/>
      <c r="C58" s="76"/>
      <c r="D58" s="25"/>
      <c r="E58" s="46"/>
      <c r="F58" s="53"/>
      <c r="G58" s="34" t="s">
        <v>34</v>
      </c>
      <c r="H58" s="97">
        <v>12</v>
      </c>
      <c r="I58" s="46"/>
      <c r="J58" s="47"/>
      <c r="K58" s="44" t="s">
        <v>32</v>
      </c>
      <c r="L58" s="52">
        <f>COUNTIF(F23:F55,"ЗМС")</f>
        <v>0</v>
      </c>
      <c r="N58"/>
    </row>
    <row r="59" spans="1:14" x14ac:dyDescent="0.25">
      <c r="A59" s="67" t="s">
        <v>204</v>
      </c>
      <c r="B59" s="9"/>
      <c r="C59" s="77"/>
      <c r="D59" s="25"/>
      <c r="E59" s="54"/>
      <c r="F59" s="55"/>
      <c r="G59" s="35" t="s">
        <v>27</v>
      </c>
      <c r="H59" s="97">
        <f>H60+H65</f>
        <v>33</v>
      </c>
      <c r="I59" s="48"/>
      <c r="J59" s="49"/>
      <c r="K59" s="44" t="s">
        <v>21</v>
      </c>
      <c r="L59" s="52">
        <f>COUNTIF(F23:F55,"МСМК")</f>
        <v>0</v>
      </c>
      <c r="N59"/>
    </row>
    <row r="60" spans="1:14" x14ac:dyDescent="0.25">
      <c r="A60" s="67" t="s">
        <v>51</v>
      </c>
      <c r="B60" s="9"/>
      <c r="C60" s="37"/>
      <c r="D60" s="25"/>
      <c r="E60" s="54"/>
      <c r="F60" s="55"/>
      <c r="G60" s="35" t="s">
        <v>28</v>
      </c>
      <c r="H60" s="97">
        <f>H61+H62+H63+H64</f>
        <v>33</v>
      </c>
      <c r="I60" s="48"/>
      <c r="J60" s="49"/>
      <c r="K60" s="44" t="s">
        <v>24</v>
      </c>
      <c r="L60" s="52">
        <f>COUNTIF(F23:F55,"МС")</f>
        <v>4</v>
      </c>
      <c r="N60"/>
    </row>
    <row r="61" spans="1:14" x14ac:dyDescent="0.25">
      <c r="A61" s="67" t="s">
        <v>205</v>
      </c>
      <c r="B61" s="9"/>
      <c r="C61" s="37"/>
      <c r="D61" s="25"/>
      <c r="E61" s="54"/>
      <c r="F61" s="55"/>
      <c r="G61" s="35" t="s">
        <v>29</v>
      </c>
      <c r="H61" s="97">
        <f>COUNT(A23:A55)</f>
        <v>16</v>
      </c>
      <c r="I61" s="48"/>
      <c r="J61" s="49"/>
      <c r="K61" s="44" t="s">
        <v>33</v>
      </c>
      <c r="L61" s="52">
        <f>COUNTIF(F23:F55,"КМС")</f>
        <v>24</v>
      </c>
      <c r="N61"/>
    </row>
    <row r="62" spans="1:14" x14ac:dyDescent="0.25">
      <c r="A62" s="67"/>
      <c r="B62" s="9"/>
      <c r="C62" s="37"/>
      <c r="D62" s="25"/>
      <c r="E62" s="54"/>
      <c r="F62" s="55"/>
      <c r="G62" s="35" t="s">
        <v>42</v>
      </c>
      <c r="H62" s="97">
        <f>COUNTIF(A23:A75,"ЛИМ")</f>
        <v>0</v>
      </c>
      <c r="I62" s="48"/>
      <c r="J62" s="49"/>
      <c r="K62" s="44" t="s">
        <v>41</v>
      </c>
      <c r="L62" s="52">
        <f>COUNTIF(F23:F55,"1 СР")</f>
        <v>5</v>
      </c>
      <c r="N62"/>
    </row>
    <row r="63" spans="1:14" x14ac:dyDescent="0.25">
      <c r="A63" s="67"/>
      <c r="B63" s="9"/>
      <c r="C63" s="9"/>
      <c r="D63" s="25"/>
      <c r="E63" s="54"/>
      <c r="F63" s="55"/>
      <c r="G63" s="35" t="s">
        <v>30</v>
      </c>
      <c r="H63" s="97">
        <f>COUNTIF(A23:A75,"НФ")</f>
        <v>17</v>
      </c>
      <c r="I63" s="48"/>
      <c r="J63" s="49"/>
      <c r="K63" s="44" t="s">
        <v>46</v>
      </c>
      <c r="L63" s="52">
        <f>COUNTIF(F23:F55,"2 СР")</f>
        <v>0</v>
      </c>
      <c r="N63"/>
    </row>
    <row r="64" spans="1:14" x14ac:dyDescent="0.25">
      <c r="A64" s="67"/>
      <c r="B64" s="9"/>
      <c r="C64" s="9"/>
      <c r="D64" s="25"/>
      <c r="E64" s="54"/>
      <c r="F64" s="55"/>
      <c r="G64" s="35" t="s">
        <v>35</v>
      </c>
      <c r="H64" s="97">
        <f>COUNTIF(A23:A75,"ДСКВ")</f>
        <v>0</v>
      </c>
      <c r="I64" s="48"/>
      <c r="J64" s="49"/>
      <c r="K64" s="44" t="s">
        <v>49</v>
      </c>
      <c r="L64" s="52">
        <f>COUNTIF(F23:F55,"3 СР")</f>
        <v>0</v>
      </c>
      <c r="N64"/>
    </row>
    <row r="65" spans="1:15" x14ac:dyDescent="0.25">
      <c r="A65" s="67"/>
      <c r="B65" s="9"/>
      <c r="C65" s="9"/>
      <c r="D65" s="25"/>
      <c r="E65" s="56"/>
      <c r="F65" s="57"/>
      <c r="G65" s="35" t="s">
        <v>31</v>
      </c>
      <c r="H65" s="97">
        <f>COUNTIF(A23:A75,"НС")</f>
        <v>0</v>
      </c>
      <c r="I65" s="50"/>
      <c r="J65" s="51"/>
      <c r="K65" s="44"/>
      <c r="L65" s="36"/>
    </row>
    <row r="66" spans="1:15" ht="9.75" customHeight="1" x14ac:dyDescent="0.25">
      <c r="A66" s="54"/>
      <c r="L66" s="15"/>
    </row>
    <row r="67" spans="1:15" ht="15.6" x14ac:dyDescent="0.25">
      <c r="A67" s="263" t="s">
        <v>3</v>
      </c>
      <c r="B67" s="264"/>
      <c r="C67" s="264"/>
      <c r="D67" s="264"/>
      <c r="E67" s="264" t="s">
        <v>12</v>
      </c>
      <c r="F67" s="264"/>
      <c r="G67" s="264"/>
      <c r="H67" s="264"/>
      <c r="I67" s="264" t="s">
        <v>4</v>
      </c>
      <c r="J67" s="264"/>
      <c r="K67" s="264"/>
      <c r="L67" s="265"/>
    </row>
    <row r="68" spans="1:15" x14ac:dyDescent="0.25">
      <c r="A68" s="252"/>
      <c r="B68" s="235"/>
      <c r="C68" s="235"/>
      <c r="D68" s="235"/>
      <c r="E68" s="235"/>
      <c r="F68" s="266"/>
      <c r="G68" s="266"/>
      <c r="H68" s="266"/>
      <c r="I68" s="266"/>
      <c r="J68" s="266"/>
      <c r="K68" s="266"/>
      <c r="L68" s="267"/>
    </row>
    <row r="69" spans="1:15" x14ac:dyDescent="0.25">
      <c r="A69" s="106"/>
      <c r="D69" s="105"/>
      <c r="E69" s="105"/>
      <c r="F69" s="105"/>
      <c r="G69" s="105"/>
      <c r="H69" s="105"/>
      <c r="I69" s="105"/>
      <c r="J69" s="105"/>
      <c r="K69" s="105"/>
      <c r="L69" s="107"/>
    </row>
    <row r="70" spans="1:15" x14ac:dyDescent="0.25">
      <c r="A70" s="106"/>
      <c r="D70" s="105"/>
      <c r="E70" s="105"/>
      <c r="F70" s="105"/>
      <c r="G70" s="105"/>
      <c r="H70" s="105"/>
      <c r="I70" s="105"/>
      <c r="J70" s="105"/>
      <c r="K70" s="105"/>
      <c r="L70" s="107"/>
    </row>
    <row r="71" spans="1:15" x14ac:dyDescent="0.25">
      <c r="A71" s="252"/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53"/>
    </row>
    <row r="72" spans="1:15" x14ac:dyDescent="0.25">
      <c r="A72" s="252"/>
      <c r="B72" s="235"/>
      <c r="C72" s="235"/>
      <c r="D72" s="235"/>
      <c r="E72" s="235"/>
      <c r="F72" s="268"/>
      <c r="G72" s="268"/>
      <c r="H72" s="268"/>
      <c r="I72" s="268"/>
      <c r="J72" s="268"/>
      <c r="K72" s="268"/>
      <c r="L72" s="269"/>
    </row>
    <row r="73" spans="1:15" ht="16.2" thickBot="1" x14ac:dyDescent="0.3">
      <c r="A73" s="270"/>
      <c r="B73" s="271"/>
      <c r="C73" s="271"/>
      <c r="D73" s="271"/>
      <c r="E73" s="271" t="str">
        <f>G17</f>
        <v>Попова Е.В. (ВК, Воронежская область)</v>
      </c>
      <c r="F73" s="271"/>
      <c r="G73" s="271"/>
      <c r="H73" s="271"/>
      <c r="I73" s="271" t="str">
        <f>G18</f>
        <v>Азаров С.С. (ВК, Санкт‐Петербург)</v>
      </c>
      <c r="J73" s="271"/>
      <c r="K73" s="271"/>
      <c r="L73" s="272"/>
    </row>
    <row r="74" spans="1:15" ht="14.4" thickTop="1" x14ac:dyDescent="0.25">
      <c r="A74" s="54"/>
    </row>
    <row r="75" spans="1:15" x14ac:dyDescent="0.25">
      <c r="A75" s="54"/>
    </row>
    <row r="76" spans="1:15" x14ac:dyDescent="0.25">
      <c r="A76" s="54"/>
    </row>
    <row r="77" spans="1:15" ht="15.6" x14ac:dyDescent="0.25">
      <c r="A77" s="54"/>
      <c r="B77" s="70"/>
    </row>
    <row r="78" spans="1:15" s="45" customFormat="1" x14ac:dyDescent="0.25">
      <c r="A78" s="54"/>
      <c r="B78" s="105"/>
      <c r="C78" s="105"/>
      <c r="D78" s="1"/>
      <c r="E78" s="1"/>
      <c r="F78" s="1"/>
      <c r="G78" s="1"/>
      <c r="H78" s="1"/>
      <c r="I78" s="1"/>
      <c r="K78" s="1"/>
      <c r="L78" s="1"/>
      <c r="M78" s="1"/>
      <c r="N78" s="1"/>
      <c r="O78" s="1"/>
    </row>
    <row r="79" spans="1:15" s="45" customFormat="1" x14ac:dyDescent="0.25">
      <c r="A79" s="54"/>
      <c r="B79" s="105"/>
      <c r="C79" s="105"/>
      <c r="D79" s="1"/>
      <c r="E79" s="1"/>
      <c r="F79" s="1"/>
      <c r="G79" s="1"/>
      <c r="H79" s="1"/>
      <c r="I79" s="1"/>
      <c r="K79" s="1"/>
      <c r="L79" s="1"/>
      <c r="M79" s="1"/>
      <c r="N79" s="1"/>
      <c r="O79" s="1"/>
    </row>
    <row r="80" spans="1:15" s="45" customFormat="1" x14ac:dyDescent="0.25">
      <c r="A80" s="54"/>
      <c r="B80" s="105"/>
      <c r="C80" s="105"/>
      <c r="D80" s="1"/>
      <c r="E80" s="1"/>
      <c r="F80" s="1"/>
      <c r="G80" s="1"/>
      <c r="H80" s="1"/>
      <c r="I80"/>
      <c r="K80" s="1"/>
      <c r="L80" s="1"/>
      <c r="M80" s="1"/>
      <c r="N80" s="1"/>
      <c r="O80" s="1"/>
    </row>
    <row r="81" spans="1:15" s="45" customFormat="1" x14ac:dyDescent="0.25">
      <c r="A81" s="54"/>
      <c r="B81" s="105"/>
      <c r="C81" s="105"/>
      <c r="D81" s="1"/>
      <c r="E81" s="1"/>
      <c r="F81" s="1"/>
      <c r="G81" s="1"/>
      <c r="H81" s="1"/>
      <c r="I81"/>
      <c r="K81" s="1"/>
      <c r="L81" s="1"/>
      <c r="M81" s="1"/>
      <c r="N81" s="1"/>
      <c r="O81" s="1"/>
    </row>
    <row r="82" spans="1:15" s="45" customFormat="1" x14ac:dyDescent="0.25">
      <c r="A82" s="54"/>
      <c r="B82" s="105"/>
      <c r="C82" s="105"/>
      <c r="D82" s="1"/>
      <c r="E82" s="1"/>
      <c r="F82" s="1"/>
      <c r="G82" s="1"/>
      <c r="H82" s="1"/>
      <c r="I82"/>
      <c r="K82" s="1"/>
      <c r="L82" s="1"/>
      <c r="M82" s="1"/>
      <c r="N82" s="1"/>
      <c r="O82" s="1"/>
    </row>
    <row r="83" spans="1:15" s="45" customFormat="1" x14ac:dyDescent="0.25">
      <c r="A83" s="54"/>
      <c r="B83" s="105"/>
      <c r="C83" s="105"/>
      <c r="D83" s="1"/>
      <c r="E83" s="1"/>
      <c r="F83" s="1"/>
      <c r="G83" s="1"/>
      <c r="H83" s="1"/>
      <c r="I83"/>
      <c r="K83" s="1"/>
      <c r="L83" s="1"/>
      <c r="M83" s="1"/>
      <c r="N83" s="1"/>
      <c r="O83" s="1"/>
    </row>
    <row r="84" spans="1:15" s="45" customFormat="1" x14ac:dyDescent="0.25">
      <c r="A84" s="54"/>
      <c r="B84" s="105"/>
      <c r="C84" s="105"/>
      <c r="D84" s="1"/>
      <c r="E84" s="1"/>
      <c r="F84" s="1"/>
      <c r="G84" s="1"/>
      <c r="H84" s="1"/>
      <c r="I84"/>
      <c r="K84" s="1"/>
      <c r="L84" s="1"/>
      <c r="M84" s="1"/>
      <c r="N84" s="1"/>
      <c r="O84" s="1"/>
    </row>
    <row r="85" spans="1:15" s="45" customFormat="1" x14ac:dyDescent="0.25">
      <c r="A85" s="54"/>
      <c r="B85" s="105"/>
      <c r="C85" s="105"/>
      <c r="D85" s="1"/>
      <c r="E85" s="1"/>
      <c r="F85" s="1"/>
      <c r="G85" s="1"/>
      <c r="H85" s="1"/>
      <c r="I85"/>
      <c r="K85" s="1"/>
      <c r="L85" s="1"/>
      <c r="M85" s="1"/>
      <c r="N85" s="1"/>
      <c r="O85" s="1"/>
    </row>
    <row r="86" spans="1:15" s="45" customFormat="1" x14ac:dyDescent="0.25">
      <c r="A86" s="54"/>
      <c r="B86" s="105"/>
      <c r="C86" s="105"/>
      <c r="D86" s="1"/>
      <c r="E86" s="1"/>
      <c r="F86" s="1"/>
      <c r="G86" s="1"/>
      <c r="H86" s="1"/>
      <c r="I86"/>
      <c r="K86" s="1"/>
      <c r="L86" s="1"/>
      <c r="M86" s="1"/>
      <c r="N86" s="1"/>
      <c r="O86" s="1"/>
    </row>
    <row r="87" spans="1:15" s="45" customFormat="1" x14ac:dyDescent="0.25">
      <c r="A87" s="54"/>
      <c r="B87" s="105"/>
      <c r="C87" s="105"/>
      <c r="D87" s="1"/>
      <c r="E87" s="1"/>
      <c r="F87" s="1"/>
      <c r="G87" s="1"/>
      <c r="H87" s="1"/>
      <c r="I87"/>
      <c r="K87" s="1"/>
      <c r="L87" s="1"/>
      <c r="M87" s="1"/>
      <c r="N87" s="1"/>
      <c r="O87" s="1"/>
    </row>
    <row r="88" spans="1:15" s="45" customFormat="1" x14ac:dyDescent="0.25">
      <c r="A88" s="54"/>
      <c r="B88" s="105"/>
      <c r="C88" s="105"/>
      <c r="D88" s="1"/>
      <c r="E88" s="1"/>
      <c r="F88" s="1"/>
      <c r="G88" s="1"/>
      <c r="H88" s="1"/>
      <c r="I88"/>
      <c r="K88" s="1"/>
      <c r="L88" s="1"/>
      <c r="M88" s="1"/>
      <c r="N88" s="1"/>
      <c r="O88" s="1"/>
    </row>
    <row r="89" spans="1:15" s="45" customFormat="1" x14ac:dyDescent="0.25">
      <c r="A89" s="54"/>
      <c r="B89" s="105"/>
      <c r="C89" s="105"/>
      <c r="D89" s="1"/>
      <c r="E89" s="1"/>
      <c r="F89" s="1"/>
      <c r="G89" s="1"/>
      <c r="H89" s="1"/>
      <c r="I89"/>
      <c r="K89" s="1"/>
      <c r="L89" s="1"/>
      <c r="M89" s="1"/>
      <c r="N89" s="1"/>
      <c r="O89" s="1"/>
    </row>
    <row r="90" spans="1:15" s="45" customFormat="1" x14ac:dyDescent="0.25">
      <c r="A90" s="54"/>
      <c r="B90" s="105"/>
      <c r="C90" s="105"/>
      <c r="D90" s="1"/>
      <c r="E90" s="1"/>
      <c r="F90" s="1"/>
      <c r="G90" s="1"/>
      <c r="H90" s="1"/>
      <c r="I90"/>
      <c r="K90" s="1"/>
      <c r="L90" s="1"/>
      <c r="M90" s="1"/>
      <c r="N90" s="1"/>
      <c r="O90" s="1"/>
    </row>
    <row r="91" spans="1:15" s="45" customFormat="1" x14ac:dyDescent="0.25">
      <c r="A91" s="54"/>
      <c r="B91" s="105"/>
      <c r="C91" s="105"/>
      <c r="D91" s="1"/>
      <c r="E91" s="1"/>
      <c r="F91" s="1"/>
      <c r="G91" s="1"/>
      <c r="H91" s="1"/>
      <c r="I91"/>
      <c r="K91" s="1"/>
      <c r="L91" s="1"/>
      <c r="M91" s="1"/>
      <c r="N91" s="1"/>
      <c r="O91" s="1"/>
    </row>
    <row r="92" spans="1:15" s="45" customFormat="1" x14ac:dyDescent="0.25">
      <c r="A92" s="54"/>
      <c r="B92" s="105"/>
      <c r="C92" s="105"/>
      <c r="D92" s="1"/>
      <c r="E92" s="1"/>
      <c r="F92" s="1"/>
      <c r="G92" s="1"/>
      <c r="H92" s="1"/>
      <c r="I92"/>
      <c r="K92" s="1"/>
      <c r="L92" s="1"/>
      <c r="M92" s="1"/>
      <c r="N92" s="1"/>
      <c r="O92" s="1"/>
    </row>
    <row r="93" spans="1:15" s="45" customFormat="1" x14ac:dyDescent="0.25">
      <c r="A93" s="54"/>
      <c r="B93" s="105"/>
      <c r="C93" s="105"/>
      <c r="D93" s="1"/>
      <c r="E93" s="1"/>
      <c r="F93" s="1"/>
      <c r="G93" s="1"/>
      <c r="H93" s="1"/>
      <c r="I93"/>
      <c r="K93" s="1"/>
      <c r="L93" s="1"/>
      <c r="M93" s="1"/>
      <c r="N93" s="1"/>
      <c r="O93" s="1"/>
    </row>
    <row r="94" spans="1:15" s="45" customFormat="1" x14ac:dyDescent="0.25">
      <c r="A94" s="54"/>
      <c r="B94" s="105"/>
      <c r="C94" s="105"/>
      <c r="D94" s="1"/>
      <c r="E94" s="1"/>
      <c r="F94" s="1"/>
      <c r="G94" s="1"/>
      <c r="H94" s="1"/>
      <c r="I94"/>
      <c r="K94" s="1"/>
      <c r="L94" s="1"/>
      <c r="M94" s="1"/>
      <c r="N94" s="1"/>
      <c r="O94" s="1"/>
    </row>
    <row r="95" spans="1:15" s="45" customFormat="1" x14ac:dyDescent="0.25">
      <c r="A95" s="54"/>
      <c r="B95" s="105"/>
      <c r="C95" s="105"/>
      <c r="D95" s="1"/>
      <c r="E95" s="1"/>
      <c r="F95" s="1"/>
      <c r="G95" s="1"/>
      <c r="H95" s="1"/>
      <c r="I95"/>
      <c r="K95" s="1"/>
      <c r="L95" s="1"/>
      <c r="M95" s="1"/>
      <c r="N95" s="1"/>
      <c r="O95" s="1"/>
    </row>
    <row r="96" spans="1:15" s="45" customFormat="1" x14ac:dyDescent="0.25">
      <c r="A96" s="54"/>
      <c r="B96" s="105"/>
      <c r="C96" s="105"/>
      <c r="D96" s="1"/>
      <c r="E96" s="1"/>
      <c r="F96" s="1"/>
      <c r="G96" s="1"/>
      <c r="H96" s="1"/>
      <c r="I96"/>
      <c r="K96" s="1"/>
      <c r="L96" s="1"/>
      <c r="M96" s="1"/>
      <c r="N96" s="1"/>
      <c r="O96" s="1"/>
    </row>
    <row r="97" spans="1:15" s="45" customFormat="1" x14ac:dyDescent="0.25">
      <c r="A97" s="54"/>
      <c r="B97" s="105"/>
      <c r="C97" s="105"/>
      <c r="D97" s="1"/>
      <c r="E97" s="1"/>
      <c r="F97" s="1"/>
      <c r="G97" s="1"/>
      <c r="H97" s="1"/>
      <c r="I97"/>
      <c r="K97" s="1"/>
      <c r="L97" s="1"/>
      <c r="M97" s="1"/>
      <c r="N97" s="1"/>
      <c r="O97" s="1"/>
    </row>
    <row r="98" spans="1:15" s="45" customFormat="1" x14ac:dyDescent="0.25">
      <c r="A98" s="54"/>
      <c r="B98" s="105"/>
      <c r="C98" s="105"/>
      <c r="D98" s="1"/>
      <c r="E98" s="1"/>
      <c r="F98" s="1"/>
      <c r="G98" s="1"/>
      <c r="H98" s="1"/>
      <c r="I98"/>
      <c r="K98" s="1"/>
      <c r="L98" s="1"/>
      <c r="M98" s="1"/>
      <c r="N98" s="1"/>
      <c r="O98" s="1"/>
    </row>
    <row r="99" spans="1:15" s="45" customFormat="1" x14ac:dyDescent="0.25">
      <c r="A99" s="54"/>
      <c r="B99" s="105"/>
      <c r="C99" s="105"/>
      <c r="D99" s="1"/>
      <c r="E99" s="1"/>
      <c r="F99" s="1"/>
      <c r="G99" s="1"/>
      <c r="H99" s="1"/>
      <c r="I99"/>
      <c r="K99" s="1"/>
      <c r="L99" s="1"/>
      <c r="M99" s="1"/>
      <c r="N99" s="1"/>
      <c r="O99" s="1"/>
    </row>
    <row r="100" spans="1:15" s="45" customFormat="1" x14ac:dyDescent="0.25">
      <c r="A100" s="54"/>
      <c r="B100" s="105"/>
      <c r="C100" s="105"/>
      <c r="D100" s="1"/>
      <c r="E100" s="1"/>
      <c r="F100" s="1"/>
      <c r="G100" s="1"/>
      <c r="H100" s="1"/>
      <c r="I100"/>
      <c r="K100" s="1"/>
      <c r="L100" s="1"/>
      <c r="M100" s="1"/>
      <c r="N100" s="1"/>
      <c r="O100" s="1"/>
    </row>
    <row r="101" spans="1:15" s="45" customFormat="1" x14ac:dyDescent="0.25">
      <c r="A101" s="54"/>
      <c r="B101" s="105"/>
      <c r="C101" s="105"/>
      <c r="D101" s="1"/>
      <c r="E101" s="1"/>
      <c r="F101" s="1"/>
      <c r="G101" s="1"/>
      <c r="H101" s="1"/>
      <c r="I101"/>
      <c r="K101" s="1"/>
      <c r="L101" s="1"/>
      <c r="M101" s="1"/>
      <c r="N101" s="1"/>
      <c r="O101" s="1"/>
    </row>
    <row r="102" spans="1:15" s="45" customFormat="1" x14ac:dyDescent="0.25">
      <c r="A102" s="54"/>
      <c r="B102" s="105"/>
      <c r="C102" s="105"/>
      <c r="D102" s="1"/>
      <c r="E102" s="1"/>
      <c r="F102" s="1"/>
      <c r="G102" s="1"/>
      <c r="H102" s="1"/>
      <c r="I102"/>
      <c r="K102" s="1"/>
      <c r="L102" s="1"/>
      <c r="M102" s="1"/>
      <c r="N102" s="1"/>
      <c r="O102" s="1"/>
    </row>
    <row r="103" spans="1:15" s="45" customFormat="1" x14ac:dyDescent="0.25">
      <c r="A103" s="54"/>
      <c r="B103" s="105"/>
      <c r="C103" s="105"/>
      <c r="D103" s="1"/>
      <c r="E103" s="1"/>
      <c r="F103" s="1"/>
      <c r="G103" s="1"/>
      <c r="H103" s="1"/>
      <c r="I103"/>
      <c r="K103" s="1"/>
      <c r="L103" s="1"/>
      <c r="M103" s="1"/>
      <c r="N103" s="1"/>
      <c r="O103" s="1"/>
    </row>
    <row r="104" spans="1:15" s="45" customFormat="1" x14ac:dyDescent="0.25">
      <c r="A104" s="54"/>
      <c r="B104" s="105"/>
      <c r="C104" s="105"/>
      <c r="D104" s="1"/>
      <c r="E104" s="1"/>
      <c r="F104" s="1"/>
      <c r="G104" s="1"/>
      <c r="H104" s="1"/>
      <c r="I104"/>
      <c r="K104" s="1"/>
      <c r="L104" s="1"/>
      <c r="M104" s="1"/>
      <c r="N104" s="1"/>
      <c r="O104" s="1"/>
    </row>
    <row r="105" spans="1:15" s="45" customFormat="1" x14ac:dyDescent="0.25">
      <c r="A105" s="54"/>
      <c r="B105" s="105"/>
      <c r="C105" s="105"/>
      <c r="D105" s="1"/>
      <c r="E105" s="1"/>
      <c r="F105" s="1"/>
      <c r="G105" s="1"/>
      <c r="H105" s="1"/>
      <c r="I105"/>
      <c r="K105" s="1"/>
      <c r="L105" s="1"/>
      <c r="M105" s="1"/>
      <c r="N105" s="1"/>
      <c r="O105" s="1"/>
    </row>
    <row r="106" spans="1:15" s="45" customFormat="1" x14ac:dyDescent="0.25">
      <c r="A106" s="54"/>
      <c r="B106" s="105"/>
      <c r="C106" s="105"/>
      <c r="D106" s="1"/>
      <c r="E106" s="1"/>
      <c r="F106" s="1"/>
      <c r="G106" s="1"/>
      <c r="H106" s="1"/>
      <c r="I106"/>
      <c r="K106" s="1"/>
      <c r="L106" s="1"/>
      <c r="M106" s="1"/>
      <c r="N106" s="1"/>
      <c r="O106" s="1"/>
    </row>
    <row r="107" spans="1:15" s="45" customFormat="1" x14ac:dyDescent="0.25">
      <c r="A107" s="1"/>
      <c r="B107" s="105"/>
      <c r="C107" s="105"/>
      <c r="D107" s="1"/>
      <c r="E107" s="1"/>
      <c r="F107" s="1"/>
      <c r="G107" s="1"/>
      <c r="H107" s="1"/>
      <c r="I107"/>
      <c r="K107" s="1"/>
      <c r="L107" s="1"/>
      <c r="M107" s="1"/>
      <c r="N107" s="1"/>
      <c r="O107" s="1"/>
    </row>
    <row r="108" spans="1:15" s="45" customFormat="1" x14ac:dyDescent="0.25">
      <c r="A108" s="1"/>
      <c r="B108" s="105"/>
      <c r="C108" s="105"/>
      <c r="D108" s="1"/>
      <c r="E108" s="1"/>
      <c r="F108" s="1"/>
      <c r="G108" s="1"/>
      <c r="H108" s="1"/>
      <c r="I108"/>
      <c r="K108" s="1"/>
      <c r="L108" s="1"/>
      <c r="M108" s="1"/>
      <c r="N108" s="1"/>
      <c r="O108" s="1"/>
    </row>
    <row r="109" spans="1:15" s="45" customFormat="1" x14ac:dyDescent="0.25">
      <c r="A109" s="1"/>
      <c r="B109" s="105"/>
      <c r="C109" s="105"/>
      <c r="D109" s="1"/>
      <c r="E109" s="1"/>
      <c r="F109" s="1"/>
      <c r="G109" s="1"/>
      <c r="H109" s="1"/>
      <c r="I109"/>
      <c r="K109" s="1"/>
      <c r="L109" s="1"/>
      <c r="M109" s="1"/>
      <c r="N109" s="1"/>
      <c r="O109" s="1"/>
    </row>
    <row r="110" spans="1:15" s="45" customFormat="1" x14ac:dyDescent="0.25">
      <c r="A110" s="1"/>
      <c r="B110" s="105"/>
      <c r="C110" s="105"/>
      <c r="D110" s="1"/>
      <c r="E110" s="1"/>
      <c r="F110" s="1"/>
      <c r="G110" s="1"/>
      <c r="H110" s="1"/>
      <c r="I110"/>
      <c r="K110" s="1"/>
      <c r="L110" s="1"/>
      <c r="M110" s="1"/>
      <c r="N110" s="1"/>
      <c r="O110" s="1"/>
    </row>
    <row r="111" spans="1:15" s="45" customFormat="1" x14ac:dyDescent="0.25">
      <c r="A111" s="1"/>
      <c r="B111" s="105"/>
      <c r="C111" s="105"/>
      <c r="D111" s="1"/>
      <c r="E111" s="1"/>
      <c r="F111" s="1"/>
      <c r="G111" s="1"/>
      <c r="H111" s="1"/>
      <c r="I111"/>
      <c r="K111" s="1"/>
      <c r="L111" s="1"/>
      <c r="M111" s="1"/>
      <c r="N111" s="1"/>
      <c r="O111" s="1"/>
    </row>
    <row r="112" spans="1:15" s="45" customFormat="1" x14ac:dyDescent="0.25">
      <c r="A112" s="1"/>
      <c r="B112" s="105"/>
      <c r="C112" s="105"/>
      <c r="D112" s="1"/>
      <c r="E112" s="1"/>
      <c r="F112" s="1"/>
      <c r="G112" s="1"/>
      <c r="H112" s="1"/>
      <c r="I112"/>
      <c r="K112" s="1"/>
      <c r="L112" s="1"/>
      <c r="M112" s="1"/>
      <c r="N112" s="1"/>
      <c r="O112" s="1"/>
    </row>
    <row r="113" spans="1:15" s="45" customFormat="1" x14ac:dyDescent="0.25">
      <c r="A113" s="1"/>
      <c r="B113" s="105"/>
      <c r="C113" s="105"/>
      <c r="D113" s="1"/>
      <c r="E113" s="1"/>
      <c r="F113" s="1"/>
      <c r="G113" s="1"/>
      <c r="H113" s="1"/>
      <c r="I113"/>
      <c r="K113" s="1"/>
      <c r="L113" s="1"/>
      <c r="M113" s="1"/>
      <c r="N113" s="1"/>
      <c r="O113" s="1"/>
    </row>
    <row r="114" spans="1:15" s="45" customFormat="1" x14ac:dyDescent="0.25">
      <c r="A114" s="1"/>
      <c r="B114" s="105"/>
      <c r="C114" s="105"/>
      <c r="D114" s="1"/>
      <c r="E114" s="1"/>
      <c r="F114" s="1"/>
      <c r="G114" s="1"/>
      <c r="H114" s="1"/>
      <c r="I114"/>
      <c r="K114" s="1"/>
      <c r="L114" s="1"/>
      <c r="M114" s="1"/>
      <c r="N114" s="1"/>
      <c r="O114" s="1"/>
    </row>
    <row r="115" spans="1:15" s="45" customFormat="1" x14ac:dyDescent="0.25">
      <c r="A115" s="1"/>
      <c r="B115" s="105"/>
      <c r="C115" s="105"/>
      <c r="D115" s="1"/>
      <c r="E115" s="1"/>
      <c r="F115" s="1"/>
      <c r="G115" s="1"/>
      <c r="H115" s="1"/>
      <c r="I115"/>
      <c r="K115" s="1"/>
      <c r="L115" s="1"/>
      <c r="M115" s="1"/>
      <c r="N115" s="1"/>
      <c r="O115" s="1"/>
    </row>
    <row r="116" spans="1:15" s="45" customFormat="1" x14ac:dyDescent="0.25">
      <c r="A116" s="1"/>
      <c r="B116" s="105"/>
      <c r="C116" s="105"/>
      <c r="D116" s="1"/>
      <c r="E116" s="1"/>
      <c r="F116" s="1"/>
      <c r="G116" s="1"/>
      <c r="H116" s="1"/>
      <c r="I116"/>
      <c r="K116" s="1"/>
      <c r="L116" s="1"/>
      <c r="M116" s="1"/>
      <c r="N116" s="1"/>
      <c r="O116" s="1"/>
    </row>
    <row r="117" spans="1:15" s="45" customFormat="1" x14ac:dyDescent="0.25">
      <c r="A117" s="1"/>
      <c r="B117" s="105"/>
      <c r="C117" s="105"/>
      <c r="D117" s="1"/>
      <c r="E117" s="1"/>
      <c r="F117" s="1"/>
      <c r="G117" s="1"/>
      <c r="H117" s="1"/>
      <c r="I117"/>
      <c r="K117" s="1"/>
      <c r="L117" s="1"/>
      <c r="M117" s="1"/>
      <c r="N117" s="1"/>
      <c r="O117" s="1"/>
    </row>
    <row r="118" spans="1:15" s="45" customFormat="1" x14ac:dyDescent="0.25">
      <c r="A118" s="1"/>
      <c r="B118" s="105"/>
      <c r="C118" s="105"/>
      <c r="D118" s="1"/>
      <c r="E118" s="1"/>
      <c r="F118" s="1"/>
      <c r="G118" s="1"/>
      <c r="H118" s="1"/>
      <c r="I118"/>
      <c r="K118" s="1"/>
      <c r="L118" s="1"/>
      <c r="M118" s="1"/>
      <c r="N118" s="1"/>
      <c r="O118" s="1"/>
    </row>
    <row r="119" spans="1:15" s="45" customFormat="1" x14ac:dyDescent="0.25">
      <c r="A119" s="1"/>
      <c r="B119" s="105"/>
      <c r="C119" s="105"/>
      <c r="D119" s="1"/>
      <c r="E119" s="1"/>
      <c r="F119" s="1"/>
      <c r="G119" s="1"/>
      <c r="H119" s="1"/>
      <c r="I119"/>
      <c r="K119" s="1"/>
      <c r="L119" s="1"/>
      <c r="M119" s="1"/>
      <c r="N119" s="1"/>
      <c r="O119" s="1"/>
    </row>
    <row r="120" spans="1:15" s="45" customFormat="1" x14ac:dyDescent="0.25">
      <c r="A120" s="1"/>
      <c r="B120" s="105"/>
      <c r="C120" s="105"/>
      <c r="D120" s="1"/>
      <c r="E120" s="1"/>
      <c r="F120" s="1"/>
      <c r="G120" s="1"/>
      <c r="H120" s="1"/>
      <c r="I120"/>
      <c r="K120" s="1"/>
      <c r="L120" s="1"/>
      <c r="M120" s="1"/>
      <c r="N120" s="1"/>
      <c r="O120" s="1"/>
    </row>
    <row r="121" spans="1:15" s="45" customFormat="1" x14ac:dyDescent="0.25">
      <c r="A121" s="1"/>
      <c r="B121" s="105"/>
      <c r="C121" s="105"/>
      <c r="D121" s="1"/>
      <c r="E121" s="1"/>
      <c r="F121" s="1"/>
      <c r="G121" s="1"/>
      <c r="H121" s="1"/>
      <c r="I121"/>
      <c r="K121" s="1"/>
      <c r="L121" s="1"/>
      <c r="M121" s="1"/>
      <c r="N121" s="1"/>
      <c r="O121" s="1"/>
    </row>
    <row r="122" spans="1:15" s="45" customFormat="1" x14ac:dyDescent="0.25">
      <c r="A122" s="1"/>
      <c r="B122" s="105"/>
      <c r="C122" s="105"/>
      <c r="D122" s="1"/>
      <c r="E122" s="1"/>
      <c r="F122" s="1"/>
      <c r="G122" s="1"/>
      <c r="H122" s="1"/>
      <c r="I122"/>
      <c r="K122" s="1"/>
      <c r="L122" s="1"/>
      <c r="M122" s="1"/>
      <c r="N122" s="1"/>
      <c r="O122" s="1"/>
    </row>
    <row r="123" spans="1:15" s="45" customFormat="1" x14ac:dyDescent="0.25">
      <c r="A123" s="1"/>
      <c r="B123" s="105"/>
      <c r="C123" s="105"/>
      <c r="D123" s="1"/>
      <c r="E123" s="1"/>
      <c r="F123" s="1"/>
      <c r="G123" s="1"/>
      <c r="H123" s="1"/>
      <c r="I123"/>
      <c r="K123" s="1"/>
      <c r="L123" s="1"/>
      <c r="M123" s="1"/>
      <c r="N123" s="1"/>
      <c r="O123" s="1"/>
    </row>
    <row r="124" spans="1:15" s="45" customFormat="1" x14ac:dyDescent="0.25">
      <c r="A124" s="1"/>
      <c r="B124" s="105"/>
      <c r="C124" s="105"/>
      <c r="D124" s="1"/>
      <c r="E124" s="1"/>
      <c r="F124" s="1"/>
      <c r="G124" s="1"/>
      <c r="H124" s="1"/>
      <c r="I124"/>
      <c r="K124" s="1"/>
      <c r="L124" s="1"/>
      <c r="M124" s="1"/>
      <c r="N124" s="1"/>
      <c r="O124" s="1"/>
    </row>
    <row r="125" spans="1:15" s="45" customFormat="1" x14ac:dyDescent="0.25">
      <c r="A125" s="1"/>
      <c r="B125" s="105"/>
      <c r="C125" s="105"/>
      <c r="D125" s="1"/>
      <c r="E125" s="1"/>
      <c r="F125" s="1"/>
      <c r="G125" s="1"/>
      <c r="H125" s="1"/>
      <c r="I125"/>
      <c r="K125" s="1"/>
      <c r="L125" s="1"/>
      <c r="M125" s="1"/>
      <c r="N125" s="1"/>
      <c r="O125" s="1"/>
    </row>
    <row r="126" spans="1:15" s="45" customFormat="1" x14ac:dyDescent="0.25">
      <c r="A126" s="1"/>
      <c r="B126" s="105"/>
      <c r="C126" s="105"/>
      <c r="D126" s="1"/>
      <c r="E126" s="1"/>
      <c r="F126" s="1"/>
      <c r="G126" s="1"/>
      <c r="H126" s="1"/>
      <c r="I126"/>
      <c r="K126" s="1"/>
      <c r="L126" s="1"/>
      <c r="M126" s="1"/>
      <c r="N126" s="1"/>
      <c r="O126" s="1"/>
    </row>
    <row r="127" spans="1:15" s="45" customFormat="1" x14ac:dyDescent="0.25">
      <c r="A127" s="1"/>
      <c r="B127" s="105"/>
      <c r="C127" s="105"/>
      <c r="D127" s="1"/>
      <c r="E127" s="1"/>
      <c r="F127" s="1"/>
      <c r="G127" s="1"/>
      <c r="H127" s="1"/>
      <c r="I127"/>
      <c r="K127" s="1"/>
      <c r="L127" s="1"/>
      <c r="M127" s="1"/>
      <c r="N127" s="1"/>
      <c r="O127" s="1"/>
    </row>
    <row r="128" spans="1:15" s="45" customFormat="1" x14ac:dyDescent="0.25">
      <c r="A128" s="1"/>
      <c r="B128" s="105"/>
      <c r="C128" s="105"/>
      <c r="D128" s="1"/>
      <c r="E128" s="1"/>
      <c r="F128" s="1"/>
      <c r="G128" s="1"/>
      <c r="H128" s="1"/>
      <c r="I128"/>
      <c r="K128" s="1"/>
      <c r="L128" s="1"/>
      <c r="M128" s="1"/>
      <c r="N128" s="1"/>
      <c r="O128" s="1"/>
    </row>
    <row r="129" spans="1:15" s="45" customFormat="1" x14ac:dyDescent="0.25">
      <c r="A129" s="1"/>
      <c r="B129" s="105"/>
      <c r="C129" s="105"/>
      <c r="D129" s="1"/>
      <c r="E129" s="1"/>
      <c r="F129" s="1"/>
      <c r="G129" s="1"/>
      <c r="H129" s="1"/>
      <c r="I129"/>
      <c r="K129" s="1"/>
      <c r="L129" s="1"/>
      <c r="M129" s="1"/>
      <c r="N129" s="1"/>
      <c r="O129" s="1"/>
    </row>
    <row r="130" spans="1:15" s="45" customFormat="1" x14ac:dyDescent="0.25">
      <c r="A130" s="1"/>
      <c r="B130" s="105"/>
      <c r="C130" s="105"/>
      <c r="D130" s="1"/>
      <c r="E130" s="1"/>
      <c r="F130" s="1"/>
      <c r="G130" s="1"/>
      <c r="H130" s="1"/>
      <c r="I130"/>
      <c r="K130" s="1"/>
      <c r="L130" s="1"/>
      <c r="M130" s="1"/>
      <c r="N130" s="1"/>
      <c r="O130" s="1"/>
    </row>
    <row r="131" spans="1:15" s="45" customFormat="1" x14ac:dyDescent="0.25">
      <c r="A131" s="1"/>
      <c r="B131" s="105"/>
      <c r="C131" s="105"/>
      <c r="D131" s="1"/>
      <c r="E131" s="1"/>
      <c r="F131" s="1"/>
      <c r="G131" s="1"/>
      <c r="H131" s="1"/>
      <c r="I131"/>
      <c r="K131" s="1"/>
      <c r="L131" s="1"/>
      <c r="M131" s="1"/>
      <c r="N131" s="1"/>
      <c r="O131" s="1"/>
    </row>
    <row r="132" spans="1:15" s="45" customFormat="1" x14ac:dyDescent="0.25">
      <c r="A132" s="1"/>
      <c r="B132" s="105"/>
      <c r="C132" s="105"/>
      <c r="D132" s="1"/>
      <c r="E132" s="1"/>
      <c r="F132" s="1"/>
      <c r="G132" s="1"/>
      <c r="H132" s="1"/>
      <c r="I132"/>
      <c r="K132" s="1"/>
      <c r="L132" s="1"/>
      <c r="M132" s="1"/>
      <c r="N132" s="1"/>
      <c r="O132" s="1"/>
    </row>
    <row r="133" spans="1:15" s="45" customFormat="1" x14ac:dyDescent="0.25">
      <c r="A133" s="1"/>
      <c r="B133" s="105"/>
      <c r="C133" s="105"/>
      <c r="D133" s="1"/>
      <c r="E133" s="1"/>
      <c r="F133" s="1"/>
      <c r="G133" s="1"/>
      <c r="H133" s="1"/>
      <c r="I133"/>
      <c r="K133" s="1"/>
      <c r="L133" s="1"/>
      <c r="M133" s="1"/>
      <c r="N133" s="1"/>
      <c r="O133" s="1"/>
    </row>
    <row r="134" spans="1:15" s="45" customFormat="1" x14ac:dyDescent="0.25">
      <c r="A134" s="1"/>
      <c r="B134" s="105"/>
      <c r="C134" s="105"/>
      <c r="D134" s="1"/>
      <c r="E134" s="1"/>
      <c r="F134" s="1"/>
      <c r="G134" s="1"/>
      <c r="H134" s="1"/>
      <c r="I134"/>
      <c r="K134" s="1"/>
      <c r="L134" s="1"/>
      <c r="M134" s="1"/>
      <c r="N134" s="1"/>
      <c r="O134" s="1"/>
    </row>
    <row r="135" spans="1:15" s="45" customFormat="1" x14ac:dyDescent="0.25">
      <c r="A135" s="1"/>
      <c r="B135" s="105"/>
      <c r="C135" s="105"/>
      <c r="D135" s="1"/>
      <c r="E135" s="1"/>
      <c r="F135" s="1"/>
      <c r="G135" s="1"/>
      <c r="H135" s="1"/>
      <c r="I135"/>
      <c r="K135" s="1"/>
      <c r="L135" s="1"/>
      <c r="M135" s="1"/>
      <c r="N135" s="1"/>
      <c r="O135" s="1"/>
    </row>
    <row r="136" spans="1:15" s="45" customFormat="1" x14ac:dyDescent="0.25">
      <c r="A136" s="1"/>
      <c r="B136" s="105"/>
      <c r="C136" s="105"/>
      <c r="D136" s="1"/>
      <c r="E136" s="1"/>
      <c r="F136" s="1"/>
      <c r="G136" s="1"/>
      <c r="H136" s="1"/>
      <c r="I136"/>
      <c r="K136" s="1"/>
      <c r="L136" s="1"/>
      <c r="M136" s="1"/>
      <c r="N136" s="1"/>
      <c r="O136" s="1"/>
    </row>
    <row r="137" spans="1:15" s="45" customFormat="1" x14ac:dyDescent="0.25">
      <c r="A137" s="1"/>
      <c r="B137" s="105"/>
      <c r="C137" s="105"/>
      <c r="D137" s="1"/>
      <c r="E137" s="1"/>
      <c r="F137" s="1"/>
      <c r="G137" s="1"/>
      <c r="H137" s="1"/>
      <c r="I137"/>
      <c r="K137" s="1"/>
      <c r="L137" s="1"/>
      <c r="M137" s="1"/>
      <c r="N137" s="1"/>
      <c r="O137" s="1"/>
    </row>
    <row r="138" spans="1:15" s="45" customFormat="1" x14ac:dyDescent="0.25">
      <c r="A138" s="1"/>
      <c r="B138" s="105"/>
      <c r="C138" s="105"/>
      <c r="D138" s="1"/>
      <c r="E138" s="1"/>
      <c r="F138" s="1"/>
      <c r="G138" s="1"/>
      <c r="H138" s="1"/>
      <c r="I138"/>
      <c r="K138" s="1"/>
      <c r="L138" s="1"/>
      <c r="M138" s="1"/>
      <c r="N138" s="1"/>
      <c r="O138" s="1"/>
    </row>
    <row r="139" spans="1:15" s="45" customFormat="1" x14ac:dyDescent="0.25">
      <c r="A139" s="1"/>
      <c r="B139" s="105"/>
      <c r="C139" s="105"/>
      <c r="D139" s="1"/>
      <c r="E139" s="1"/>
      <c r="F139" s="1"/>
      <c r="G139" s="1"/>
      <c r="H139" s="1"/>
      <c r="I139"/>
      <c r="K139" s="1"/>
      <c r="L139" s="1"/>
      <c r="M139" s="1"/>
      <c r="N139" s="1"/>
      <c r="O139" s="1"/>
    </row>
    <row r="140" spans="1:15" s="45" customFormat="1" x14ac:dyDescent="0.25">
      <c r="A140" s="1"/>
      <c r="B140" s="105"/>
      <c r="C140" s="105"/>
      <c r="D140" s="1"/>
      <c r="E140" s="1"/>
      <c r="F140" s="1"/>
      <c r="G140" s="1"/>
      <c r="H140" s="1"/>
      <c r="I140"/>
      <c r="K140" s="1"/>
      <c r="L140" s="1"/>
      <c r="M140" s="1"/>
      <c r="N140" s="1"/>
      <c r="O140" s="1"/>
    </row>
    <row r="141" spans="1:15" s="45" customFormat="1" x14ac:dyDescent="0.25">
      <c r="A141" s="1"/>
      <c r="B141" s="105"/>
      <c r="C141" s="105"/>
      <c r="D141" s="1"/>
      <c r="E141" s="1"/>
      <c r="F141" s="1"/>
      <c r="G141" s="1"/>
      <c r="H141" s="1"/>
      <c r="I141"/>
      <c r="K141" s="1"/>
      <c r="L141" s="1"/>
      <c r="M141" s="1"/>
      <c r="N141" s="1"/>
      <c r="O141" s="1"/>
    </row>
    <row r="142" spans="1:15" s="45" customFormat="1" x14ac:dyDescent="0.25">
      <c r="A142" s="1"/>
      <c r="B142" s="105"/>
      <c r="C142" s="105"/>
      <c r="D142" s="1"/>
      <c r="E142" s="1"/>
      <c r="F142" s="1"/>
      <c r="G142" s="1"/>
      <c r="H142" s="1"/>
      <c r="I142"/>
      <c r="K142" s="1"/>
      <c r="L142" s="1"/>
      <c r="M142" s="1"/>
      <c r="N142" s="1"/>
      <c r="O142" s="1"/>
    </row>
    <row r="143" spans="1:15" s="45" customFormat="1" x14ac:dyDescent="0.25">
      <c r="A143" s="1"/>
      <c r="B143" s="105"/>
      <c r="C143" s="105"/>
      <c r="D143" s="1"/>
      <c r="E143" s="1"/>
      <c r="F143" s="1"/>
      <c r="G143" s="1"/>
      <c r="H143" s="1"/>
      <c r="I143"/>
      <c r="K143" s="1"/>
      <c r="L143" s="1"/>
      <c r="M143" s="1"/>
      <c r="N143" s="1"/>
      <c r="O143" s="1"/>
    </row>
    <row r="144" spans="1:15" s="45" customFormat="1" x14ac:dyDescent="0.25">
      <c r="A144" s="1"/>
      <c r="B144" s="105"/>
      <c r="C144" s="105"/>
      <c r="D144" s="1"/>
      <c r="E144" s="1"/>
      <c r="F144" s="1"/>
      <c r="G144" s="1"/>
      <c r="H144" s="1"/>
      <c r="I144"/>
      <c r="K144" s="1"/>
      <c r="L144" s="1"/>
      <c r="M144" s="1"/>
      <c r="N144" s="1"/>
      <c r="O144" s="1"/>
    </row>
    <row r="145" spans="1:15" s="45" customFormat="1" x14ac:dyDescent="0.25">
      <c r="A145" s="1"/>
      <c r="B145" s="105"/>
      <c r="C145" s="105"/>
      <c r="D145" s="1"/>
      <c r="E145" s="1"/>
      <c r="F145" s="1"/>
      <c r="G145" s="1"/>
      <c r="H145" s="1"/>
      <c r="I145"/>
      <c r="K145" s="1"/>
      <c r="L145" s="1"/>
      <c r="M145" s="1"/>
      <c r="N145" s="1"/>
      <c r="O145" s="1"/>
    </row>
    <row r="146" spans="1:15" s="45" customFormat="1" x14ac:dyDescent="0.25">
      <c r="A146" s="1"/>
      <c r="B146" s="105"/>
      <c r="C146" s="105"/>
      <c r="D146" s="1"/>
      <c r="E146" s="1"/>
      <c r="F146" s="1"/>
      <c r="G146" s="1"/>
      <c r="H146" s="1"/>
      <c r="I146"/>
      <c r="K146" s="1"/>
      <c r="L146" s="1"/>
      <c r="M146" s="1"/>
      <c r="N146" s="1"/>
      <c r="O146" s="1"/>
    </row>
    <row r="147" spans="1:15" s="45" customFormat="1" x14ac:dyDescent="0.25">
      <c r="A147" s="1"/>
      <c r="B147" s="105"/>
      <c r="C147" s="105"/>
      <c r="D147" s="1"/>
      <c r="E147" s="1"/>
      <c r="F147" s="1"/>
      <c r="G147" s="1"/>
      <c r="H147" s="1"/>
      <c r="I147"/>
      <c r="K147" s="1"/>
      <c r="L147" s="1"/>
      <c r="M147" s="1"/>
      <c r="N147" s="1"/>
      <c r="O147" s="1"/>
    </row>
    <row r="148" spans="1:15" s="45" customFormat="1" x14ac:dyDescent="0.25">
      <c r="A148" s="1"/>
      <c r="B148" s="105"/>
      <c r="C148" s="105"/>
      <c r="D148" s="1"/>
      <c r="E148" s="1"/>
      <c r="F148" s="1"/>
      <c r="G148" s="1"/>
      <c r="H148" s="1"/>
      <c r="I148"/>
      <c r="K148" s="1"/>
      <c r="L148" s="1"/>
      <c r="M148" s="1"/>
      <c r="N148" s="1"/>
      <c r="O148" s="1"/>
    </row>
    <row r="149" spans="1:15" s="45" customFormat="1" x14ac:dyDescent="0.25">
      <c r="A149" s="1"/>
      <c r="B149" s="105"/>
      <c r="C149" s="105"/>
      <c r="D149" s="1"/>
      <c r="E149" s="1"/>
      <c r="F149" s="1"/>
      <c r="G149" s="1"/>
      <c r="H149" s="1"/>
      <c r="I149"/>
      <c r="K149" s="1"/>
      <c r="L149" s="1"/>
      <c r="M149" s="1"/>
      <c r="N149" s="1"/>
      <c r="O149" s="1"/>
    </row>
    <row r="150" spans="1:15" s="45" customFormat="1" x14ac:dyDescent="0.25">
      <c r="A150" s="1"/>
      <c r="B150" s="105"/>
      <c r="C150" s="105"/>
      <c r="D150" s="1"/>
      <c r="E150" s="1"/>
      <c r="F150" s="1"/>
      <c r="G150" s="1"/>
      <c r="H150" s="1"/>
      <c r="I150"/>
      <c r="K150" s="1"/>
      <c r="L150" s="1"/>
      <c r="M150" s="1"/>
      <c r="N150" s="1"/>
      <c r="O150" s="1"/>
    </row>
    <row r="151" spans="1:15" s="45" customFormat="1" x14ac:dyDescent="0.25">
      <c r="A151" s="1"/>
      <c r="B151" s="105"/>
      <c r="C151" s="105"/>
      <c r="D151" s="1"/>
      <c r="E151" s="1"/>
      <c r="F151" s="1"/>
      <c r="G151" s="1"/>
      <c r="H151" s="1"/>
      <c r="I151"/>
      <c r="K151" s="1"/>
      <c r="L151" s="1"/>
      <c r="M151" s="1"/>
      <c r="N151" s="1"/>
      <c r="O151" s="1"/>
    </row>
    <row r="152" spans="1:15" s="45" customFormat="1" x14ac:dyDescent="0.25">
      <c r="A152" s="1"/>
      <c r="B152" s="105"/>
      <c r="C152" s="105"/>
      <c r="D152" s="1"/>
      <c r="E152" s="1"/>
      <c r="F152" s="1"/>
      <c r="G152" s="1"/>
      <c r="H152" s="1"/>
      <c r="I152"/>
      <c r="K152" s="1"/>
      <c r="L152" s="1"/>
      <c r="M152" s="1"/>
      <c r="N152" s="1"/>
      <c r="O152" s="1"/>
    </row>
    <row r="153" spans="1:15" s="45" customFormat="1" x14ac:dyDescent="0.25">
      <c r="A153" s="1"/>
      <c r="B153" s="105"/>
      <c r="C153" s="105"/>
      <c r="D153" s="1"/>
      <c r="E153" s="1"/>
      <c r="F153" s="1"/>
      <c r="G153" s="1"/>
      <c r="H153" s="1"/>
      <c r="I153"/>
      <c r="K153" s="1"/>
      <c r="L153" s="1"/>
      <c r="M153" s="1"/>
      <c r="N153" s="1"/>
      <c r="O153" s="1"/>
    </row>
  </sheetData>
  <mergeCells count="39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F21:F22"/>
    <mergeCell ref="G21:G22"/>
    <mergeCell ref="A71:E71"/>
    <mergeCell ref="F71:L71"/>
    <mergeCell ref="H21:H22"/>
    <mergeCell ref="I21:I22"/>
    <mergeCell ref="J21:J22"/>
    <mergeCell ref="K21:K22"/>
    <mergeCell ref="L21:L22"/>
    <mergeCell ref="A57:F57"/>
    <mergeCell ref="G57:L57"/>
    <mergeCell ref="A67:D67"/>
    <mergeCell ref="E67:H67"/>
    <mergeCell ref="I67:L67"/>
    <mergeCell ref="A68:E68"/>
    <mergeCell ref="F68:L68"/>
    <mergeCell ref="A72:E72"/>
    <mergeCell ref="F72:L72"/>
    <mergeCell ref="A73:D73"/>
    <mergeCell ref="E73:H73"/>
    <mergeCell ref="I73:L73"/>
  </mergeCells>
  <conditionalFormatting sqref="B56:B1048576 B1:B54">
    <cfRule type="duplicateValues" dxfId="6" priority="4"/>
  </conditionalFormatting>
  <conditionalFormatting sqref="B2">
    <cfRule type="duplicateValues" dxfId="5" priority="7"/>
  </conditionalFormatting>
  <conditionalFormatting sqref="B3">
    <cfRule type="duplicateValues" dxfId="4" priority="6"/>
  </conditionalFormatting>
  <conditionalFormatting sqref="B4">
    <cfRule type="duplicateValues" dxfId="3" priority="5"/>
  </conditionalFormatting>
  <conditionalFormatting sqref="B57:B1048576 B1 B6:B7 B9:B11 B13:B54">
    <cfRule type="duplicateValues" dxfId="2" priority="8"/>
  </conditionalFormatting>
  <conditionalFormatting sqref="B23:B54">
    <cfRule type="duplicateValues" dxfId="1" priority="9"/>
  </conditionalFormatting>
  <conditionalFormatting sqref="B55">
    <cfRule type="duplicateValues" dxfId="0" priority="1479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61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1181C-9510-4610-BE54-63A39EC68126}">
  <dimension ref="A1:R58"/>
  <sheetViews>
    <sheetView tabSelected="1" topLeftCell="A9" workbookViewId="0">
      <selection activeCell="P21" sqref="P21"/>
    </sheetView>
  </sheetViews>
  <sheetFormatPr defaultColWidth="9.109375" defaultRowHeight="13.8" x14ac:dyDescent="0.25"/>
  <cols>
    <col min="1" max="1" width="6.88671875" style="105" customWidth="1"/>
    <col min="2" max="2" width="7.6640625" style="105" customWidth="1"/>
    <col min="3" max="3" width="14.6640625" style="105" customWidth="1"/>
    <col min="4" max="4" width="21.77734375" style="1" customWidth="1"/>
    <col min="5" max="5" width="12.6640625" style="222" customWidth="1"/>
    <col min="6" max="6" width="8.6640625" style="1" customWidth="1"/>
    <col min="7" max="7" width="20.77734375" style="1" customWidth="1"/>
    <col min="8" max="8" width="10.21875" style="211" customWidth="1"/>
    <col min="9" max="9" width="5.44140625" style="211" customWidth="1"/>
    <col min="10" max="10" width="13.21875" style="211" customWidth="1"/>
    <col min="11" max="11" width="11.5546875" style="211" customWidth="1"/>
    <col min="12" max="12" width="11.6640625" style="1" customWidth="1"/>
    <col min="13" max="13" width="9.6640625" style="105" customWidth="1"/>
    <col min="14" max="14" width="13.109375" style="1" customWidth="1"/>
    <col min="15" max="15" width="14.5546875" style="1" customWidth="1"/>
    <col min="16" max="16" width="13" style="111" bestFit="1" customWidth="1"/>
    <col min="17" max="16384" width="9.109375" style="1"/>
  </cols>
  <sheetData>
    <row r="1" spans="1:18" ht="21.6" customHeight="1" x14ac:dyDescent="0.2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</row>
    <row r="2" spans="1:18" ht="21.6" customHeight="1" x14ac:dyDescent="0.25">
      <c r="A2" s="234" t="s">
        <v>44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</row>
    <row r="3" spans="1:18" ht="21.6" customHeight="1" x14ac:dyDescent="0.25">
      <c r="A3" s="234" t="s">
        <v>11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</row>
    <row r="4" spans="1:18" ht="21.6" customHeight="1" x14ac:dyDescent="0.25">
      <c r="A4" s="234" t="s">
        <v>45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Q4"/>
    </row>
    <row r="5" spans="1:18" ht="6" customHeight="1" x14ac:dyDescent="0.25">
      <c r="A5" s="235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R5"/>
    </row>
    <row r="6" spans="1:18" s="2" customFormat="1" ht="28.8" x14ac:dyDescent="0.25">
      <c r="A6" s="236" t="s">
        <v>66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112"/>
    </row>
    <row r="7" spans="1:18" s="2" customFormat="1" ht="18" customHeight="1" x14ac:dyDescent="0.25">
      <c r="A7" s="237" t="s">
        <v>17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112"/>
    </row>
    <row r="8" spans="1:18" s="2" customFormat="1" ht="22.8" customHeight="1" thickBot="1" x14ac:dyDescent="0.3">
      <c r="A8" s="237" t="s">
        <v>68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112"/>
    </row>
    <row r="9" spans="1:18" ht="23.25" customHeight="1" thickTop="1" x14ac:dyDescent="0.25">
      <c r="A9" s="239" t="s">
        <v>22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1"/>
    </row>
    <row r="10" spans="1:18" ht="18" customHeight="1" x14ac:dyDescent="0.25">
      <c r="A10" s="242" t="s">
        <v>211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4"/>
    </row>
    <row r="11" spans="1:18" ht="19.5" customHeight="1" x14ac:dyDescent="0.25">
      <c r="A11" s="242" t="s">
        <v>230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4"/>
    </row>
    <row r="12" spans="1:18" ht="5.25" customHeight="1" x14ac:dyDescent="0.25">
      <c r="A12" s="231"/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3"/>
    </row>
    <row r="13" spans="1:18" ht="15.6" x14ac:dyDescent="0.3">
      <c r="A13" s="113" t="s">
        <v>48</v>
      </c>
      <c r="B13" s="114"/>
      <c r="C13" s="114"/>
      <c r="D13" s="115"/>
      <c r="E13" s="116"/>
      <c r="G13" s="31" t="s">
        <v>231</v>
      </c>
      <c r="H13" s="31"/>
      <c r="I13" s="117"/>
      <c r="J13" s="117"/>
      <c r="K13" s="117"/>
      <c r="L13" s="118"/>
      <c r="M13" s="21"/>
      <c r="N13" s="28"/>
      <c r="O13" s="29" t="s">
        <v>212</v>
      </c>
    </row>
    <row r="14" spans="1:18" ht="15.6" x14ac:dyDescent="0.25">
      <c r="A14" s="119" t="s">
        <v>213</v>
      </c>
      <c r="B14" s="120"/>
      <c r="C14" s="120"/>
      <c r="D14" s="121"/>
      <c r="E14" s="121"/>
      <c r="G14" s="7" t="s">
        <v>232</v>
      </c>
      <c r="H14" s="108"/>
      <c r="I14" s="122"/>
      <c r="J14" s="122"/>
      <c r="K14" s="122"/>
      <c r="L14" s="7"/>
      <c r="M14" s="12"/>
      <c r="N14" s="30"/>
      <c r="O14" s="123" t="s">
        <v>70</v>
      </c>
    </row>
    <row r="15" spans="1:18" ht="14.4" x14ac:dyDescent="0.25">
      <c r="A15" s="293" t="s">
        <v>10</v>
      </c>
      <c r="B15" s="294"/>
      <c r="C15" s="294"/>
      <c r="D15" s="294"/>
      <c r="E15" s="294"/>
      <c r="F15" s="294"/>
      <c r="G15" s="295"/>
      <c r="H15" s="294" t="s">
        <v>1</v>
      </c>
      <c r="I15" s="294"/>
      <c r="J15" s="294"/>
      <c r="K15" s="294"/>
      <c r="L15" s="294"/>
      <c r="M15" s="294"/>
      <c r="N15" s="294"/>
      <c r="O15" s="296"/>
    </row>
    <row r="16" spans="1:18" ht="14.4" x14ac:dyDescent="0.25">
      <c r="A16" s="124" t="s">
        <v>18</v>
      </c>
      <c r="B16" s="125"/>
      <c r="C16" s="125"/>
      <c r="D16" s="125"/>
      <c r="E16" s="126"/>
      <c r="F16" s="9"/>
      <c r="G16" s="127"/>
      <c r="H16" s="33" t="s">
        <v>56</v>
      </c>
      <c r="I16" s="128"/>
      <c r="J16" s="128"/>
      <c r="K16" s="128"/>
      <c r="L16" s="10"/>
      <c r="M16" s="129"/>
      <c r="N16" s="129"/>
      <c r="O16" s="75"/>
    </row>
    <row r="17" spans="1:16" ht="14.4" x14ac:dyDescent="0.25">
      <c r="A17" s="124" t="s">
        <v>19</v>
      </c>
      <c r="B17" s="125"/>
      <c r="C17" s="125"/>
      <c r="D17" s="130"/>
      <c r="E17" s="131"/>
      <c r="F17" s="9"/>
      <c r="G17" s="132" t="s">
        <v>214</v>
      </c>
      <c r="H17" s="33" t="s">
        <v>215</v>
      </c>
      <c r="I17" s="128"/>
      <c r="J17" s="128"/>
      <c r="K17" s="128"/>
      <c r="L17" s="10"/>
      <c r="M17" s="129"/>
      <c r="N17" s="129"/>
      <c r="O17" s="75"/>
    </row>
    <row r="18" spans="1:16" ht="14.4" x14ac:dyDescent="0.25">
      <c r="A18" s="124" t="s">
        <v>20</v>
      </c>
      <c r="B18" s="125"/>
      <c r="C18" s="125"/>
      <c r="D18" s="130"/>
      <c r="E18" s="131"/>
      <c r="F18" s="9"/>
      <c r="G18" s="133" t="s">
        <v>60</v>
      </c>
      <c r="H18" s="33" t="s">
        <v>216</v>
      </c>
      <c r="I18" s="128"/>
      <c r="J18" s="128"/>
      <c r="K18" s="128"/>
      <c r="L18" s="10"/>
      <c r="M18" s="129"/>
      <c r="N18" s="129"/>
      <c r="O18" s="75"/>
    </row>
    <row r="19" spans="1:16" ht="16.2" thickBot="1" x14ac:dyDescent="0.3">
      <c r="A19" s="124" t="s">
        <v>16</v>
      </c>
      <c r="B19" s="37"/>
      <c r="C19" s="37"/>
      <c r="D19" s="37"/>
      <c r="E19" s="134"/>
      <c r="F19" s="135"/>
      <c r="G19" s="136" t="s">
        <v>54</v>
      </c>
      <c r="H19" s="33" t="s">
        <v>38</v>
      </c>
      <c r="I19" s="137"/>
      <c r="J19" s="138"/>
      <c r="K19" s="138"/>
      <c r="L19" s="10"/>
      <c r="M19" s="74">
        <v>50</v>
      </c>
      <c r="O19" s="75" t="s">
        <v>217</v>
      </c>
    </row>
    <row r="20" spans="1:16" ht="6" customHeight="1" thickTop="1" thickBot="1" x14ac:dyDescent="0.3">
      <c r="A20" s="23"/>
      <c r="B20" s="23"/>
      <c r="C20" s="23"/>
      <c r="D20" s="22"/>
      <c r="E20" s="139"/>
      <c r="F20" s="22"/>
      <c r="G20" s="22"/>
      <c r="H20" s="140"/>
      <c r="I20" s="140"/>
      <c r="J20" s="140"/>
      <c r="K20" s="140"/>
      <c r="L20" s="22"/>
      <c r="M20" s="23"/>
      <c r="N20" s="22"/>
      <c r="O20" s="22"/>
    </row>
    <row r="21" spans="1:16" s="3" customFormat="1" ht="26.4" customHeight="1" thickTop="1" x14ac:dyDescent="0.25">
      <c r="A21" s="297" t="s">
        <v>7</v>
      </c>
      <c r="B21" s="285" t="s">
        <v>13</v>
      </c>
      <c r="C21" s="285" t="s">
        <v>37</v>
      </c>
      <c r="D21" s="285" t="s">
        <v>2</v>
      </c>
      <c r="E21" s="299" t="s">
        <v>36</v>
      </c>
      <c r="F21" s="285" t="s">
        <v>9</v>
      </c>
      <c r="G21" s="250" t="s">
        <v>14</v>
      </c>
      <c r="H21" s="250" t="s">
        <v>218</v>
      </c>
      <c r="I21" s="250"/>
      <c r="J21" s="250" t="s">
        <v>219</v>
      </c>
      <c r="K21" s="285" t="s">
        <v>8</v>
      </c>
      <c r="L21" s="285" t="s">
        <v>26</v>
      </c>
      <c r="M21" s="287" t="s">
        <v>23</v>
      </c>
      <c r="N21" s="289" t="s">
        <v>25</v>
      </c>
      <c r="O21" s="291" t="s">
        <v>15</v>
      </c>
      <c r="P21" s="141"/>
    </row>
    <row r="22" spans="1:16" s="3" customFormat="1" ht="21.75" customHeight="1" thickBot="1" x14ac:dyDescent="0.3">
      <c r="A22" s="298"/>
      <c r="B22" s="286"/>
      <c r="C22" s="286"/>
      <c r="D22" s="286"/>
      <c r="E22" s="300"/>
      <c r="F22" s="286"/>
      <c r="G22" s="284"/>
      <c r="H22" s="278" t="s">
        <v>220</v>
      </c>
      <c r="I22" s="279"/>
      <c r="J22" s="284"/>
      <c r="K22" s="286"/>
      <c r="L22" s="286"/>
      <c r="M22" s="288"/>
      <c r="N22" s="290"/>
      <c r="O22" s="292"/>
      <c r="P22" s="141"/>
    </row>
    <row r="23" spans="1:16" x14ac:dyDescent="0.25">
      <c r="A23" s="142">
        <v>1</v>
      </c>
      <c r="B23" s="143">
        <v>131</v>
      </c>
      <c r="C23" s="143">
        <v>10096753036</v>
      </c>
      <c r="D23" s="144" t="s">
        <v>154</v>
      </c>
      <c r="E23" s="145">
        <v>39033</v>
      </c>
      <c r="F23" s="146" t="s">
        <v>33</v>
      </c>
      <c r="G23" s="147" t="s">
        <v>65</v>
      </c>
      <c r="H23" s="148">
        <v>2.3045138888888889E-2</v>
      </c>
      <c r="I23" s="149">
        <v>2</v>
      </c>
      <c r="J23" s="150">
        <f>$M$19/2/(HOUR(H23)+MINUTE(H23)/60+SECOND(H23)/3600)</f>
        <v>45.20341536916122</v>
      </c>
      <c r="K23" s="151">
        <f>SUM(H23,H26)</f>
        <v>4.8923495370370371E-2</v>
      </c>
      <c r="L23" s="151"/>
      <c r="M23" s="152">
        <f>$M$19/(HOUR(K23)+MINUTE(K23)/60+SECOND(K23)/3600)</f>
        <v>42.583392476933987</v>
      </c>
      <c r="N23" s="146"/>
      <c r="O23" s="153"/>
      <c r="P23" s="1"/>
    </row>
    <row r="24" spans="1:16" x14ac:dyDescent="0.25">
      <c r="A24" s="154">
        <f>A23</f>
        <v>1</v>
      </c>
      <c r="B24" s="155">
        <v>132</v>
      </c>
      <c r="C24" s="156">
        <v>10103547177</v>
      </c>
      <c r="D24" s="157" t="s">
        <v>153</v>
      </c>
      <c r="E24" s="158">
        <v>39093</v>
      </c>
      <c r="F24" s="155" t="s">
        <v>33</v>
      </c>
      <c r="G24" s="159" t="s">
        <v>65</v>
      </c>
      <c r="H24" s="160">
        <f t="shared" ref="H24:M24" si="0">H23</f>
        <v>2.3045138888888889E-2</v>
      </c>
      <c r="I24" s="161">
        <f t="shared" si="0"/>
        <v>2</v>
      </c>
      <c r="J24" s="159">
        <f t="shared" si="0"/>
        <v>45.20341536916122</v>
      </c>
      <c r="K24" s="162">
        <f t="shared" si="0"/>
        <v>4.8923495370370371E-2</v>
      </c>
      <c r="L24" s="162">
        <f t="shared" si="0"/>
        <v>0</v>
      </c>
      <c r="M24" s="162">
        <f t="shared" si="0"/>
        <v>42.583392476933987</v>
      </c>
      <c r="N24" s="155"/>
      <c r="O24" s="163"/>
      <c r="P24" s="1"/>
    </row>
    <row r="25" spans="1:16" x14ac:dyDescent="0.25">
      <c r="A25" s="164">
        <f>A23</f>
        <v>1</v>
      </c>
      <c r="B25" s="165">
        <v>133</v>
      </c>
      <c r="C25" s="165">
        <v>10136817470</v>
      </c>
      <c r="D25" s="166" t="s">
        <v>155</v>
      </c>
      <c r="E25" s="167">
        <v>39472</v>
      </c>
      <c r="F25" s="168" t="s">
        <v>33</v>
      </c>
      <c r="G25" s="169" t="s">
        <v>65</v>
      </c>
      <c r="H25" s="170">
        <f t="shared" ref="H25:M25" si="1">H23</f>
        <v>2.3045138888888889E-2</v>
      </c>
      <c r="I25" s="171">
        <f t="shared" si="1"/>
        <v>2</v>
      </c>
      <c r="J25" s="169">
        <f t="shared" si="1"/>
        <v>45.20341536916122</v>
      </c>
      <c r="K25" s="172">
        <f t="shared" si="1"/>
        <v>4.8923495370370371E-2</v>
      </c>
      <c r="L25" s="172">
        <f t="shared" si="1"/>
        <v>0</v>
      </c>
      <c r="M25" s="172">
        <f t="shared" si="1"/>
        <v>42.583392476933987</v>
      </c>
      <c r="N25" s="168"/>
      <c r="O25" s="173"/>
      <c r="P25" s="1"/>
    </row>
    <row r="26" spans="1:16" x14ac:dyDescent="0.25">
      <c r="A26" s="174">
        <f>A23</f>
        <v>1</v>
      </c>
      <c r="B26" s="175">
        <v>191</v>
      </c>
      <c r="C26" s="176">
        <v>10126045319</v>
      </c>
      <c r="D26" s="177" t="s">
        <v>128</v>
      </c>
      <c r="E26" s="178">
        <v>38921</v>
      </c>
      <c r="F26" s="175" t="s">
        <v>33</v>
      </c>
      <c r="G26" s="179" t="s">
        <v>65</v>
      </c>
      <c r="H26" s="180">
        <v>2.5878356481481485E-2</v>
      </c>
      <c r="I26" s="181">
        <v>1</v>
      </c>
      <c r="J26" s="182">
        <f>$M$19/2/(HOUR(H26)+MINUTE(H26)/60+SECOND(H26)/3600)</f>
        <v>40.250447227191408</v>
      </c>
      <c r="K26" s="183">
        <f>K23</f>
        <v>4.8923495370370371E-2</v>
      </c>
      <c r="L26" s="183">
        <f>L23</f>
        <v>0</v>
      </c>
      <c r="M26" s="183">
        <f>M23</f>
        <v>42.583392476933987</v>
      </c>
      <c r="N26" s="175"/>
      <c r="O26" s="184"/>
      <c r="P26" s="1"/>
    </row>
    <row r="27" spans="1:16" x14ac:dyDescent="0.25">
      <c r="A27" s="154">
        <f>A23</f>
        <v>1</v>
      </c>
      <c r="B27" s="155">
        <v>192</v>
      </c>
      <c r="C27" s="156">
        <v>10114465337</v>
      </c>
      <c r="D27" s="157" t="s">
        <v>122</v>
      </c>
      <c r="E27" s="158">
        <v>39338</v>
      </c>
      <c r="F27" s="155" t="s">
        <v>33</v>
      </c>
      <c r="G27" s="159" t="s">
        <v>65</v>
      </c>
      <c r="H27" s="160">
        <f>H26</f>
        <v>2.5878356481481485E-2</v>
      </c>
      <c r="I27" s="161">
        <f>I26</f>
        <v>1</v>
      </c>
      <c r="J27" s="159">
        <f>J26</f>
        <v>40.250447227191408</v>
      </c>
      <c r="K27" s="162">
        <f>K23</f>
        <v>4.8923495370370371E-2</v>
      </c>
      <c r="L27" s="162">
        <f>L23</f>
        <v>0</v>
      </c>
      <c r="M27" s="162">
        <f>M23</f>
        <v>42.583392476933987</v>
      </c>
      <c r="N27" s="155"/>
      <c r="O27" s="163"/>
      <c r="P27" s="1"/>
    </row>
    <row r="28" spans="1:16" ht="14.4" thickBot="1" x14ac:dyDescent="0.3">
      <c r="A28" s="185">
        <f>A23</f>
        <v>1</v>
      </c>
      <c r="B28" s="186">
        <v>193</v>
      </c>
      <c r="C28" s="187">
        <v>10119756483</v>
      </c>
      <c r="D28" s="188" t="s">
        <v>113</v>
      </c>
      <c r="E28" s="189">
        <v>38441</v>
      </c>
      <c r="F28" s="186" t="s">
        <v>24</v>
      </c>
      <c r="G28" s="190" t="s">
        <v>65</v>
      </c>
      <c r="H28" s="191">
        <f>H26</f>
        <v>2.5878356481481485E-2</v>
      </c>
      <c r="I28" s="192">
        <f>I26</f>
        <v>1</v>
      </c>
      <c r="J28" s="190">
        <f>J26</f>
        <v>40.250447227191408</v>
      </c>
      <c r="K28" s="193">
        <f>K23</f>
        <v>4.8923495370370371E-2</v>
      </c>
      <c r="L28" s="193">
        <f>L23</f>
        <v>0</v>
      </c>
      <c r="M28" s="193">
        <f>M23</f>
        <v>42.583392476933987</v>
      </c>
      <c r="N28" s="186"/>
      <c r="O28" s="194"/>
    </row>
    <row r="29" spans="1:16" x14ac:dyDescent="0.25">
      <c r="A29" s="142">
        <v>2</v>
      </c>
      <c r="B29" s="143">
        <v>144</v>
      </c>
      <c r="C29" s="143">
        <v>10105838603</v>
      </c>
      <c r="D29" s="144" t="s">
        <v>158</v>
      </c>
      <c r="E29" s="145">
        <v>38452</v>
      </c>
      <c r="F29" s="146" t="s">
        <v>24</v>
      </c>
      <c r="G29" s="147" t="s">
        <v>106</v>
      </c>
      <c r="H29" s="148">
        <v>2.2586689814814816E-2</v>
      </c>
      <c r="I29" s="149">
        <v>1</v>
      </c>
      <c r="J29" s="150">
        <f>$M$19/2/(HOUR(H29)+MINUTE(H29)/60+SECOND(H29)/3600)</f>
        <v>46.130189646335211</v>
      </c>
      <c r="K29" s="151">
        <f>SUM(H29,H32)</f>
        <v>4.9750231481481486E-2</v>
      </c>
      <c r="L29" s="151">
        <f>K29-$K$23</f>
        <v>8.2673611111111489E-4</v>
      </c>
      <c r="M29" s="152">
        <f>$M$19/(HOUR(K29)+MINUTE(K29)/60+SECOND(K29)/3600)</f>
        <v>41.879944160074452</v>
      </c>
      <c r="N29" s="146"/>
      <c r="O29" s="153"/>
    </row>
    <row r="30" spans="1:16" x14ac:dyDescent="0.25">
      <c r="A30" s="154">
        <f>A29</f>
        <v>2</v>
      </c>
      <c r="B30" s="155">
        <v>145</v>
      </c>
      <c r="C30" s="156">
        <v>10105861740</v>
      </c>
      <c r="D30" s="157" t="s">
        <v>167</v>
      </c>
      <c r="E30" s="158">
        <v>38495</v>
      </c>
      <c r="F30" s="155" t="s">
        <v>33</v>
      </c>
      <c r="G30" s="159" t="s">
        <v>106</v>
      </c>
      <c r="H30" s="160">
        <f t="shared" ref="H30:M30" si="2">H29</f>
        <v>2.2586689814814816E-2</v>
      </c>
      <c r="I30" s="161">
        <f t="shared" si="2"/>
        <v>1</v>
      </c>
      <c r="J30" s="159">
        <f t="shared" si="2"/>
        <v>46.130189646335211</v>
      </c>
      <c r="K30" s="162">
        <f t="shared" si="2"/>
        <v>4.9750231481481486E-2</v>
      </c>
      <c r="L30" s="162">
        <f t="shared" si="2"/>
        <v>8.2673611111111489E-4</v>
      </c>
      <c r="M30" s="162">
        <f t="shared" si="2"/>
        <v>41.879944160074452</v>
      </c>
      <c r="N30" s="155"/>
      <c r="O30" s="163"/>
    </row>
    <row r="31" spans="1:16" x14ac:dyDescent="0.25">
      <c r="A31" s="164">
        <f>A29</f>
        <v>2</v>
      </c>
      <c r="B31" s="165">
        <v>146</v>
      </c>
      <c r="C31" s="165">
        <v>10119333525</v>
      </c>
      <c r="D31" s="166" t="s">
        <v>168</v>
      </c>
      <c r="E31" s="167">
        <v>38655</v>
      </c>
      <c r="F31" s="168" t="s">
        <v>33</v>
      </c>
      <c r="G31" s="169" t="s">
        <v>106</v>
      </c>
      <c r="H31" s="170">
        <f t="shared" ref="H31:M31" si="3">H29</f>
        <v>2.2586689814814816E-2</v>
      </c>
      <c r="I31" s="171">
        <f t="shared" si="3"/>
        <v>1</v>
      </c>
      <c r="J31" s="169">
        <f t="shared" si="3"/>
        <v>46.130189646335211</v>
      </c>
      <c r="K31" s="172">
        <f t="shared" si="3"/>
        <v>4.9750231481481486E-2</v>
      </c>
      <c r="L31" s="172">
        <f t="shared" si="3"/>
        <v>8.2673611111111489E-4</v>
      </c>
      <c r="M31" s="172">
        <f t="shared" si="3"/>
        <v>41.879944160074452</v>
      </c>
      <c r="N31" s="168"/>
      <c r="O31" s="173"/>
    </row>
    <row r="32" spans="1:16" x14ac:dyDescent="0.25">
      <c r="A32" s="174">
        <f>A29</f>
        <v>2</v>
      </c>
      <c r="B32" s="175">
        <v>187</v>
      </c>
      <c r="C32" s="176">
        <v>10117684020</v>
      </c>
      <c r="D32" s="177" t="s">
        <v>130</v>
      </c>
      <c r="E32" s="178">
        <v>39268</v>
      </c>
      <c r="F32" s="175" t="s">
        <v>33</v>
      </c>
      <c r="G32" s="179" t="s">
        <v>106</v>
      </c>
      <c r="H32" s="180">
        <v>2.7163541666666666E-2</v>
      </c>
      <c r="I32" s="181">
        <v>3</v>
      </c>
      <c r="J32" s="182">
        <f>$M$19/2/(HOUR(H32)+MINUTE(H32)/60+SECOND(H32)/3600)</f>
        <v>38.346825734980825</v>
      </c>
      <c r="K32" s="183">
        <f>K29</f>
        <v>4.9750231481481486E-2</v>
      </c>
      <c r="L32" s="183">
        <f>L29</f>
        <v>8.2673611111111489E-4</v>
      </c>
      <c r="M32" s="183">
        <f>M29</f>
        <v>41.879944160074452</v>
      </c>
      <c r="N32" s="175"/>
      <c r="O32" s="184"/>
    </row>
    <row r="33" spans="1:15" x14ac:dyDescent="0.25">
      <c r="A33" s="154">
        <f>A29</f>
        <v>2</v>
      </c>
      <c r="B33" s="155">
        <v>188</v>
      </c>
      <c r="C33" s="156">
        <v>10120121851</v>
      </c>
      <c r="D33" s="157" t="s">
        <v>127</v>
      </c>
      <c r="E33" s="158">
        <v>39020</v>
      </c>
      <c r="F33" s="155" t="s">
        <v>41</v>
      </c>
      <c r="G33" s="159" t="s">
        <v>106</v>
      </c>
      <c r="H33" s="160">
        <f>H32</f>
        <v>2.7163541666666666E-2</v>
      </c>
      <c r="I33" s="161">
        <f>I32</f>
        <v>3</v>
      </c>
      <c r="J33" s="159">
        <f>J32</f>
        <v>38.346825734980825</v>
      </c>
      <c r="K33" s="162">
        <f>K29</f>
        <v>4.9750231481481486E-2</v>
      </c>
      <c r="L33" s="162">
        <f>L29</f>
        <v>8.2673611111111489E-4</v>
      </c>
      <c r="M33" s="162">
        <f>M29</f>
        <v>41.879944160074452</v>
      </c>
      <c r="N33" s="155"/>
      <c r="O33" s="163"/>
    </row>
    <row r="34" spans="1:15" ht="14.4" thickBot="1" x14ac:dyDescent="0.3">
      <c r="A34" s="185">
        <f>A29</f>
        <v>2</v>
      </c>
      <c r="B34" s="186">
        <v>189</v>
      </c>
      <c r="C34" s="187">
        <v>10125480796</v>
      </c>
      <c r="D34" s="188" t="s">
        <v>125</v>
      </c>
      <c r="E34" s="189">
        <v>39309</v>
      </c>
      <c r="F34" s="186" t="s">
        <v>41</v>
      </c>
      <c r="G34" s="190" t="s">
        <v>106</v>
      </c>
      <c r="H34" s="191">
        <f>H32</f>
        <v>2.7163541666666666E-2</v>
      </c>
      <c r="I34" s="192">
        <f>I32</f>
        <v>3</v>
      </c>
      <c r="J34" s="190">
        <f>J32</f>
        <v>38.346825734980825</v>
      </c>
      <c r="K34" s="193">
        <f>K29</f>
        <v>4.9750231481481486E-2</v>
      </c>
      <c r="L34" s="193">
        <f>L29</f>
        <v>8.2673611111111489E-4</v>
      </c>
      <c r="M34" s="193">
        <f>M29</f>
        <v>41.879944160074452</v>
      </c>
      <c r="N34" s="186"/>
      <c r="O34" s="194"/>
    </row>
    <row r="35" spans="1:15" x14ac:dyDescent="0.25">
      <c r="A35" s="142">
        <v>3</v>
      </c>
      <c r="B35" s="143">
        <v>139</v>
      </c>
      <c r="C35" s="143">
        <v>10114924267</v>
      </c>
      <c r="D35" s="144" t="s">
        <v>208</v>
      </c>
      <c r="E35" s="145">
        <v>38914</v>
      </c>
      <c r="F35" s="146" t="s">
        <v>33</v>
      </c>
      <c r="G35" s="147" t="s">
        <v>121</v>
      </c>
      <c r="H35" s="148">
        <v>2.3417245370370366E-2</v>
      </c>
      <c r="I35" s="149">
        <v>3</v>
      </c>
      <c r="J35" s="150">
        <f>$M$19/2/(HOUR(H35)+MINUTE(H35)/60+SECOND(H35)/3600)</f>
        <v>44.488383588729604</v>
      </c>
      <c r="K35" s="151">
        <f>SUM(H35,H38)</f>
        <v>5.0551157407407399E-2</v>
      </c>
      <c r="L35" s="151">
        <f>K35-$K$23</f>
        <v>1.6276620370370282E-3</v>
      </c>
      <c r="M35" s="152">
        <f>$M$19/(HOUR(K35)+MINUTE(K35)/60+SECOND(K35)/3600)</f>
        <v>41.208791208791204</v>
      </c>
      <c r="N35" s="146"/>
      <c r="O35" s="153"/>
    </row>
    <row r="36" spans="1:15" x14ac:dyDescent="0.25">
      <c r="A36" s="154">
        <f>A35</f>
        <v>3</v>
      </c>
      <c r="B36" s="155">
        <v>140</v>
      </c>
      <c r="C36" s="156">
        <v>10105091804</v>
      </c>
      <c r="D36" s="157" t="s">
        <v>206</v>
      </c>
      <c r="E36" s="158">
        <v>38492</v>
      </c>
      <c r="F36" s="155" t="s">
        <v>33</v>
      </c>
      <c r="G36" s="159" t="s">
        <v>121</v>
      </c>
      <c r="H36" s="160">
        <f t="shared" ref="H36:M36" si="4">H35</f>
        <v>2.3417245370370366E-2</v>
      </c>
      <c r="I36" s="161">
        <f t="shared" si="4"/>
        <v>3</v>
      </c>
      <c r="J36" s="159">
        <f t="shared" si="4"/>
        <v>44.488383588729604</v>
      </c>
      <c r="K36" s="162">
        <f t="shared" si="4"/>
        <v>5.0551157407407399E-2</v>
      </c>
      <c r="L36" s="162">
        <f t="shared" si="4"/>
        <v>1.6276620370370282E-3</v>
      </c>
      <c r="M36" s="162">
        <f t="shared" si="4"/>
        <v>41.208791208791204</v>
      </c>
      <c r="N36" s="155"/>
      <c r="O36" s="163"/>
    </row>
    <row r="37" spans="1:15" x14ac:dyDescent="0.25">
      <c r="A37" s="164">
        <f>A35</f>
        <v>3</v>
      </c>
      <c r="B37" s="165">
        <v>141</v>
      </c>
      <c r="C37" s="165">
        <v>10090367305</v>
      </c>
      <c r="D37" s="166" t="s">
        <v>209</v>
      </c>
      <c r="E37" s="167">
        <v>39042</v>
      </c>
      <c r="F37" s="168" t="s">
        <v>33</v>
      </c>
      <c r="G37" s="169" t="s">
        <v>121</v>
      </c>
      <c r="H37" s="170">
        <f t="shared" ref="H37:M37" si="5">H35</f>
        <v>2.3417245370370366E-2</v>
      </c>
      <c r="I37" s="171">
        <f t="shared" si="5"/>
        <v>3</v>
      </c>
      <c r="J37" s="169">
        <f t="shared" si="5"/>
        <v>44.488383588729604</v>
      </c>
      <c r="K37" s="172">
        <f t="shared" si="5"/>
        <v>5.0551157407407399E-2</v>
      </c>
      <c r="L37" s="172">
        <f t="shared" si="5"/>
        <v>1.6276620370370282E-3</v>
      </c>
      <c r="M37" s="172">
        <f t="shared" si="5"/>
        <v>41.208791208791204</v>
      </c>
      <c r="N37" s="168"/>
      <c r="O37" s="173"/>
    </row>
    <row r="38" spans="1:15" x14ac:dyDescent="0.25">
      <c r="A38" s="174">
        <f>A35</f>
        <v>3</v>
      </c>
      <c r="B38" s="175">
        <v>171</v>
      </c>
      <c r="C38" s="176">
        <v>10102491392</v>
      </c>
      <c r="D38" s="177" t="s">
        <v>129</v>
      </c>
      <c r="E38" s="178">
        <v>38556</v>
      </c>
      <c r="F38" s="175" t="s">
        <v>33</v>
      </c>
      <c r="G38" s="179" t="s">
        <v>121</v>
      </c>
      <c r="H38" s="180">
        <v>2.7133912037037036E-2</v>
      </c>
      <c r="I38" s="181">
        <v>2</v>
      </c>
      <c r="J38" s="182">
        <f>$M$19/2/(HOUR(H38)+MINUTE(H38)/60+SECOND(H38)/3600)</f>
        <v>38.395904436860071</v>
      </c>
      <c r="K38" s="183">
        <f>K35</f>
        <v>5.0551157407407399E-2</v>
      </c>
      <c r="L38" s="183">
        <f>L35</f>
        <v>1.6276620370370282E-3</v>
      </c>
      <c r="M38" s="183">
        <f>M35</f>
        <v>41.208791208791204</v>
      </c>
      <c r="N38" s="175"/>
      <c r="O38" s="184"/>
    </row>
    <row r="39" spans="1:15" x14ac:dyDescent="0.25">
      <c r="A39" s="154">
        <f>A35</f>
        <v>3</v>
      </c>
      <c r="B39" s="155">
        <v>172</v>
      </c>
      <c r="C39" s="156">
        <v>10090445511</v>
      </c>
      <c r="D39" s="157" t="s">
        <v>131</v>
      </c>
      <c r="E39" s="158">
        <v>38641</v>
      </c>
      <c r="F39" s="155" t="s">
        <v>33</v>
      </c>
      <c r="G39" s="159" t="s">
        <v>121</v>
      </c>
      <c r="H39" s="160">
        <f>H38</f>
        <v>2.7133912037037036E-2</v>
      </c>
      <c r="I39" s="161">
        <f>I38</f>
        <v>2</v>
      </c>
      <c r="J39" s="159">
        <f>J38</f>
        <v>38.395904436860071</v>
      </c>
      <c r="K39" s="162">
        <f>K35</f>
        <v>5.0551157407407399E-2</v>
      </c>
      <c r="L39" s="162">
        <f>L35</f>
        <v>1.6276620370370282E-3</v>
      </c>
      <c r="M39" s="162">
        <f>M35</f>
        <v>41.208791208791204</v>
      </c>
      <c r="N39" s="155"/>
      <c r="O39" s="163"/>
    </row>
    <row r="40" spans="1:15" ht="14.4" thickBot="1" x14ac:dyDescent="0.3">
      <c r="A40" s="301">
        <f>A35</f>
        <v>3</v>
      </c>
      <c r="B40" s="302">
        <v>173</v>
      </c>
      <c r="C40" s="303">
        <v>10081174432</v>
      </c>
      <c r="D40" s="304" t="s">
        <v>120</v>
      </c>
      <c r="E40" s="305">
        <v>38544</v>
      </c>
      <c r="F40" s="302" t="s">
        <v>33</v>
      </c>
      <c r="G40" s="306" t="s">
        <v>121</v>
      </c>
      <c r="H40" s="307">
        <f>H38</f>
        <v>2.7133912037037036E-2</v>
      </c>
      <c r="I40" s="308">
        <f>I38</f>
        <v>2</v>
      </c>
      <c r="J40" s="306">
        <f>J38</f>
        <v>38.395904436860071</v>
      </c>
      <c r="K40" s="309">
        <f>K35</f>
        <v>5.0551157407407399E-2</v>
      </c>
      <c r="L40" s="309">
        <f>L35</f>
        <v>1.6276620370370282E-3</v>
      </c>
      <c r="M40" s="309">
        <f>M35</f>
        <v>41.208791208791204</v>
      </c>
      <c r="N40" s="302"/>
      <c r="O40" s="310"/>
    </row>
    <row r="41" spans="1:15" ht="9" customHeight="1" thickTop="1" thickBot="1" x14ac:dyDescent="0.3">
      <c r="A41" s="196"/>
      <c r="B41" s="58"/>
      <c r="C41" s="58"/>
      <c r="D41" s="71"/>
      <c r="E41" s="63"/>
      <c r="F41" s="58"/>
      <c r="G41" s="58"/>
      <c r="H41" s="197"/>
      <c r="I41" s="198"/>
      <c r="J41" s="198"/>
      <c r="K41" s="198"/>
      <c r="L41" s="199"/>
      <c r="M41" s="73"/>
      <c r="N41" s="58"/>
      <c r="O41" s="200"/>
    </row>
    <row r="42" spans="1:15" ht="21.75" customHeight="1" thickTop="1" x14ac:dyDescent="0.25">
      <c r="A42" s="280" t="s">
        <v>5</v>
      </c>
      <c r="B42" s="261"/>
      <c r="C42" s="261"/>
      <c r="D42" s="261"/>
      <c r="E42" s="201"/>
      <c r="F42" s="201"/>
      <c r="G42" s="261" t="s">
        <v>6</v>
      </c>
      <c r="H42" s="261"/>
      <c r="I42" s="261"/>
      <c r="J42" s="261"/>
      <c r="K42" s="261"/>
      <c r="L42" s="261"/>
      <c r="M42" s="261"/>
      <c r="N42" s="261"/>
      <c r="O42" s="262"/>
    </row>
    <row r="43" spans="1:15" ht="14.25" customHeight="1" x14ac:dyDescent="0.25">
      <c r="A43" s="202" t="s">
        <v>221</v>
      </c>
      <c r="B43" s="9"/>
      <c r="C43" s="76"/>
      <c r="D43" s="203"/>
      <c r="E43" s="131"/>
      <c r="F43" s="25"/>
      <c r="G43" s="34" t="s">
        <v>34</v>
      </c>
      <c r="H43" s="204">
        <v>3</v>
      </c>
      <c r="I43" s="138"/>
      <c r="J43" s="1"/>
      <c r="K43" s="205"/>
      <c r="L43" s="206"/>
      <c r="M43" s="207"/>
      <c r="N43" s="208" t="s">
        <v>32</v>
      </c>
      <c r="O43" s="209">
        <f>COUNTIF(F$20:F140,"ЗМС")</f>
        <v>0</v>
      </c>
    </row>
    <row r="44" spans="1:15" ht="14.25" customHeight="1" x14ac:dyDescent="0.25">
      <c r="A44" s="202" t="s">
        <v>138</v>
      </c>
      <c r="B44" s="9"/>
      <c r="C44" s="77"/>
      <c r="D44" s="210"/>
      <c r="E44" s="131"/>
      <c r="F44" s="25"/>
      <c r="G44" s="35" t="s">
        <v>222</v>
      </c>
      <c r="H44" s="204">
        <v>3</v>
      </c>
      <c r="J44" s="1"/>
      <c r="K44" s="105"/>
      <c r="L44" s="212"/>
      <c r="M44" s="195"/>
      <c r="N44" s="213" t="s">
        <v>21</v>
      </c>
      <c r="O44" s="52">
        <f>COUNTIF(F$20:F140,"МСМК")</f>
        <v>0</v>
      </c>
    </row>
    <row r="45" spans="1:15" ht="14.25" customHeight="1" x14ac:dyDescent="0.25">
      <c r="A45" s="202" t="s">
        <v>51</v>
      </c>
      <c r="B45" s="9"/>
      <c r="C45" s="37"/>
      <c r="D45" s="14"/>
      <c r="E45" s="131"/>
      <c r="F45" s="25"/>
      <c r="G45" s="35" t="s">
        <v>223</v>
      </c>
      <c r="H45" s="204">
        <v>3</v>
      </c>
      <c r="J45" s="1"/>
      <c r="K45" s="105"/>
      <c r="L45" s="212"/>
      <c r="M45" s="195"/>
      <c r="N45" s="213" t="s">
        <v>24</v>
      </c>
      <c r="O45" s="52">
        <f>COUNTIF(F$20:F40,"МС")</f>
        <v>2</v>
      </c>
    </row>
    <row r="46" spans="1:15" ht="14.25" customHeight="1" x14ac:dyDescent="0.25">
      <c r="A46" s="202" t="s">
        <v>224</v>
      </c>
      <c r="B46" s="9"/>
      <c r="C46" s="37"/>
      <c r="D46" s="14"/>
      <c r="E46" s="131"/>
      <c r="F46" s="25"/>
      <c r="G46" s="35" t="s">
        <v>225</v>
      </c>
      <c r="H46" s="204">
        <v>3</v>
      </c>
      <c r="J46" s="1"/>
      <c r="K46" s="214"/>
      <c r="L46" s="212"/>
      <c r="M46" s="195"/>
      <c r="N46" s="213" t="s">
        <v>33</v>
      </c>
      <c r="O46" s="52">
        <f>COUNTIF(F$19:F40,"КМС")</f>
        <v>14</v>
      </c>
    </row>
    <row r="47" spans="1:15" ht="14.25" customHeight="1" x14ac:dyDescent="0.25">
      <c r="A47" s="215"/>
      <c r="B47" s="9"/>
      <c r="C47" s="9"/>
      <c r="D47" s="9"/>
      <c r="E47" s="131"/>
      <c r="F47" s="25"/>
      <c r="G47" s="35" t="s">
        <v>226</v>
      </c>
      <c r="H47" s="216"/>
      <c r="J47" s="1"/>
      <c r="K47" s="214"/>
      <c r="L47" s="212"/>
      <c r="M47" s="195"/>
      <c r="N47" s="213" t="s">
        <v>41</v>
      </c>
      <c r="O47" s="52">
        <f>COUNTIF(F$21:F141,"1 СР")</f>
        <v>2</v>
      </c>
    </row>
    <row r="48" spans="1:15" ht="14.25" customHeight="1" x14ac:dyDescent="0.25">
      <c r="A48" s="215"/>
      <c r="B48" s="9"/>
      <c r="C48" s="9"/>
      <c r="D48" s="9"/>
      <c r="E48" s="131"/>
      <c r="F48" s="25"/>
      <c r="G48" s="35" t="s">
        <v>227</v>
      </c>
      <c r="H48" s="216"/>
      <c r="J48" s="1"/>
      <c r="K48" s="214"/>
      <c r="L48" s="212"/>
      <c r="M48" s="195"/>
      <c r="N48" s="213" t="s">
        <v>46</v>
      </c>
      <c r="O48" s="52">
        <f>COUNTIF(F$21:F142,"2 СР")</f>
        <v>0</v>
      </c>
    </row>
    <row r="49" spans="1:18" ht="14.25" customHeight="1" x14ac:dyDescent="0.25">
      <c r="A49" s="215"/>
      <c r="B49" s="9"/>
      <c r="C49" s="9"/>
      <c r="D49" s="9"/>
      <c r="E49" s="131"/>
      <c r="F49" s="25"/>
      <c r="G49" s="35" t="s">
        <v>228</v>
      </c>
      <c r="H49" s="216"/>
      <c r="I49" s="217"/>
      <c r="J49" s="1"/>
      <c r="K49" s="218"/>
      <c r="L49" s="219"/>
      <c r="M49" s="220"/>
      <c r="N49" s="213" t="s">
        <v>49</v>
      </c>
      <c r="O49" s="52">
        <f>COUNTIF(F$21:F143,"3 СР")</f>
        <v>0</v>
      </c>
    </row>
    <row r="50" spans="1:18" ht="9" customHeight="1" x14ac:dyDescent="0.25">
      <c r="A50" s="221"/>
      <c r="F50" s="206"/>
      <c r="G50" s="206"/>
      <c r="H50" s="223"/>
      <c r="I50" s="138"/>
      <c r="J50" s="138"/>
      <c r="K50" s="138"/>
      <c r="L50" s="206"/>
      <c r="M50" s="207"/>
      <c r="N50" s="206"/>
      <c r="O50" s="224"/>
    </row>
    <row r="51" spans="1:18" ht="14.25" customHeight="1" x14ac:dyDescent="0.25">
      <c r="A51" s="281" t="s">
        <v>3</v>
      </c>
      <c r="B51" s="282"/>
      <c r="C51" s="282"/>
      <c r="D51" s="282"/>
      <c r="E51" s="282" t="s">
        <v>12</v>
      </c>
      <c r="F51" s="282"/>
      <c r="G51" s="282"/>
      <c r="H51" s="282" t="s">
        <v>4</v>
      </c>
      <c r="I51" s="282"/>
      <c r="J51" s="282"/>
      <c r="K51" s="282"/>
      <c r="L51" s="282"/>
      <c r="M51" s="282" t="s">
        <v>229</v>
      </c>
      <c r="N51" s="282"/>
      <c r="O51" s="283"/>
    </row>
    <row r="52" spans="1:18" ht="14.25" customHeight="1" x14ac:dyDescent="0.25">
      <c r="A52" s="273"/>
      <c r="B52" s="274"/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25"/>
      <c r="N52" s="225"/>
      <c r="O52" s="226"/>
    </row>
    <row r="53" spans="1:18" ht="14.25" customHeight="1" x14ac:dyDescent="0.25">
      <c r="A53" s="227"/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9"/>
      <c r="M53" s="225"/>
      <c r="N53" s="225"/>
      <c r="O53" s="226"/>
    </row>
    <row r="54" spans="1:18" ht="14.25" customHeight="1" x14ac:dyDescent="0.25">
      <c r="A54" s="227"/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9"/>
      <c r="M54" s="225"/>
      <c r="N54" s="225"/>
      <c r="O54" s="226"/>
    </row>
    <row r="55" spans="1:18" s="111" customFormat="1" ht="14.25" customHeight="1" x14ac:dyDescent="0.25">
      <c r="A55" s="227"/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9"/>
      <c r="M55" s="225"/>
      <c r="N55" s="225"/>
      <c r="O55" s="226"/>
      <c r="Q55" s="1"/>
      <c r="R55" s="1"/>
    </row>
    <row r="56" spans="1:18" s="111" customFormat="1" ht="14.25" customHeight="1" x14ac:dyDescent="0.25">
      <c r="A56" s="227"/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9"/>
      <c r="M56" s="225"/>
      <c r="N56" s="225"/>
      <c r="O56" s="226"/>
      <c r="Q56" s="1"/>
      <c r="R56" s="1"/>
    </row>
    <row r="57" spans="1:18" s="111" customFormat="1" ht="14.25" customHeight="1" thickBot="1" x14ac:dyDescent="0.3">
      <c r="A57" s="275"/>
      <c r="B57" s="276"/>
      <c r="C57" s="276"/>
      <c r="D57" s="276"/>
      <c r="E57" s="276" t="str">
        <f>G17</f>
        <v xml:space="preserve"> Попова Е.В. (ВК, Воронежская область)</v>
      </c>
      <c r="F57" s="276"/>
      <c r="G57" s="276"/>
      <c r="H57" s="276" t="str">
        <f>G18</f>
        <v>Азаров С.С. (ВК, Санкт‐Петербург)</v>
      </c>
      <c r="I57" s="276"/>
      <c r="J57" s="276"/>
      <c r="K57" s="276"/>
      <c r="L57" s="276"/>
      <c r="M57" s="276" t="str">
        <f>G19</f>
        <v>Кондратьева Л.В. (ВК, Воронежская область)</v>
      </c>
      <c r="N57" s="276"/>
      <c r="O57" s="277"/>
      <c r="Q57" s="1"/>
      <c r="R57" s="1"/>
    </row>
    <row r="58" spans="1:18" s="111" customFormat="1" ht="22.8" customHeight="1" thickTop="1" x14ac:dyDescent="0.25">
      <c r="A58" s="196"/>
      <c r="B58" s="58"/>
      <c r="C58" s="58"/>
      <c r="D58" s="71"/>
      <c r="E58" s="63"/>
      <c r="F58" s="58"/>
      <c r="G58" s="58"/>
      <c r="H58" s="197"/>
      <c r="I58" s="198"/>
      <c r="J58" s="198"/>
      <c r="K58" s="198"/>
      <c r="L58" s="199"/>
      <c r="M58" s="73"/>
      <c r="N58" s="58"/>
      <c r="O58" s="230"/>
      <c r="Q58" s="1"/>
      <c r="R58" s="1"/>
    </row>
  </sheetData>
  <mergeCells count="41">
    <mergeCell ref="A12:O12"/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5:G15"/>
    <mergeCell ref="H15:O15"/>
    <mergeCell ref="A21:A22"/>
    <mergeCell ref="B21:B22"/>
    <mergeCell ref="C21:C22"/>
    <mergeCell ref="D21:D22"/>
    <mergeCell ref="E21:E22"/>
    <mergeCell ref="F21:F22"/>
    <mergeCell ref="G21:G22"/>
    <mergeCell ref="H21:I21"/>
    <mergeCell ref="M57:O57"/>
    <mergeCell ref="H22:I22"/>
    <mergeCell ref="A42:D42"/>
    <mergeCell ref="G42:O42"/>
    <mergeCell ref="A51:D51"/>
    <mergeCell ref="E51:G51"/>
    <mergeCell ref="H51:L51"/>
    <mergeCell ref="M51:O51"/>
    <mergeCell ref="J21:J22"/>
    <mergeCell ref="K21:K22"/>
    <mergeCell ref="L21:L22"/>
    <mergeCell ref="M21:M22"/>
    <mergeCell ref="N21:N22"/>
    <mergeCell ref="O21:O22"/>
    <mergeCell ref="A52:E52"/>
    <mergeCell ref="F52:L52"/>
    <mergeCell ref="A57:D57"/>
    <mergeCell ref="E57:G57"/>
    <mergeCell ref="H57:L5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инд гонка на время женщины</vt:lpstr>
      <vt:lpstr>инд гонка на время юн-ки 17-18</vt:lpstr>
      <vt:lpstr>инд гонка на время юн-ры 17-18</vt:lpstr>
      <vt:lpstr>групп гонка юн-ки 17-18</vt:lpstr>
      <vt:lpstr>групп гонка женщины</vt:lpstr>
      <vt:lpstr>групп гонка юн-ры 17-18</vt:lpstr>
      <vt:lpstr>смеш эст юн-ры 17-18</vt:lpstr>
      <vt:lpstr>'групп гонка женщины'!Заголовки_для_печати</vt:lpstr>
      <vt:lpstr>'групп гонка юн-ки 17-18'!Заголовки_для_печати</vt:lpstr>
      <vt:lpstr>'групп гонка юн-ры 17-18'!Заголовки_для_печати</vt:lpstr>
      <vt:lpstr>'инд гонка на время женщины'!Заголовки_для_печати</vt:lpstr>
      <vt:lpstr>'инд гонка на время юн-ки 17-18'!Заголовки_для_печати</vt:lpstr>
      <vt:lpstr>'инд гонка на время юн-ры 17-18'!Заголовки_для_печати</vt:lpstr>
      <vt:lpstr>'групп гонка женщины'!Область_печати</vt:lpstr>
      <vt:lpstr>'групп гонка юн-ки 17-18'!Область_печати</vt:lpstr>
      <vt:lpstr>'групп гонка юн-ры 17-18'!Область_печати</vt:lpstr>
      <vt:lpstr>'инд гонка на время женщины'!Область_печати</vt:lpstr>
      <vt:lpstr>'инд гонка на время юн-ки 17-18'!Область_печати</vt:lpstr>
      <vt:lpstr>'инд гонка на время юн-ры 17-18'!Область_печати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2023-04-19T12:39:51Z</cp:lastPrinted>
  <dcterms:created xsi:type="dcterms:W3CDTF">1996-10-08T23:32:33Z</dcterms:created>
  <dcterms:modified xsi:type="dcterms:W3CDTF">2023-10-09T09:44:52Z</dcterms:modified>
</cp:coreProperties>
</file>