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730713FB-2575-4A30-94B0-737048CA093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Итог прот ВМХ гонка на время" sheetId="2" r:id="rId1"/>
  </sheets>
  <definedNames>
    <definedName name="_xlnm.Print_Titles" localSheetId="0">'Итог прот ВМХ гонка на время'!$21:$21</definedName>
    <definedName name="_xlnm.Print_Area" localSheetId="0">'Итог прот ВМХ гонка на время'!$A$1:$K$43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3" i="2" l="1"/>
  <c r="K34" i="2" l="1"/>
  <c r="K32" i="2"/>
  <c r="I32" i="2"/>
  <c r="H43" i="2" l="1"/>
  <c r="E43" i="2"/>
  <c r="I35" i="2"/>
  <c r="I34" i="2"/>
  <c r="I33" i="2"/>
  <c r="K31" i="2"/>
  <c r="K30" i="2"/>
  <c r="K29" i="2"/>
  <c r="I31" i="2" l="1"/>
  <c r="I30" i="2" s="1"/>
</calcChain>
</file>

<file path=xl/sharedStrings.xml><?xml version="1.0" encoding="utf-8"?>
<sst xmlns="http://schemas.openxmlformats.org/spreadsheetml/2006/main" count="84" uniqueCount="76">
  <si>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</si>
  <si>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</si>
  <si>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</si>
  <si>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</si>
  <si>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</si>
  <si>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</si>
  <si>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</si>
  <si>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</si>
  <si>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</si>
  <si>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</si>
  <si>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</si>
  <si>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</si>
  <si>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</si>
  <si>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</si>
  <si>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</si>
  <si>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</si>
  <si>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</si>
  <si>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</si>
  <si>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</si>
  <si>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</si>
  <si>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</si>
  <si>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</si>
  <si>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</si>
  <si>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</si>
  <si>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</si>
  <si>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</si>
  <si>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</si>
  <si>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</si>
  <si>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</si>
  <si>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</si>
  <si>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</si>
  <si>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</si>
  <si>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</si>
  <si>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</si>
  <si>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</si>
  <si>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</si>
  <si>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</si>
  <si>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</si>
  <si>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</si>
  <si>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</si>
  <si>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</si>
  <si>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</si>
  <si>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</si>
  <si>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</si>
  <si>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</si>
  <si>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БОЯРОВ В.В. (ВК,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</si>
  <si>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</si>
  <si>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</si>
  <si>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</si>
  <si>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</si>
  <si>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</si>
  <si>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Температура: +18</t>
  </si>
  <si>
    <t xml:space="preserve">                                                            МИНИСТЕРСТВО ФИЗИЧЕСКОЙ КУЛЬТУРЫ И СПОРТА ПЕНЗЕНСКОЙ ОБЛАСТИ</t>
  </si>
  <si>
    <t>РОО "Федерация велосипедного спорта ПЕНЗЕНСКОЙ ОБЛАСТИ"</t>
  </si>
  <si>
    <t xml:space="preserve"> МЕСТО ПРОВЕДЕНИЯ: г. Пенза</t>
  </si>
  <si>
    <t>БУКОВА О.Ю. (IК, г. Пенза)</t>
  </si>
  <si>
    <t>МУНИЦИПАЛЬНОЕ БЮДЖЕТНОЕ УЧРЕЖДЕНИЕ ДОПОЛНИТЕЛЬНОГО ОБРАЗОВАНИЯ "СПОРТИВНАЯ ШКОЛА №4 г. ПЕНЗЫ"</t>
  </si>
  <si>
    <t>ГБУ ДО РМ "СШОР по велоспорту"</t>
  </si>
  <si>
    <t>ГБУ ДО РМ"СШОР по велоспорту"</t>
  </si>
  <si>
    <t>Московская обл.</t>
  </si>
  <si>
    <t>ГБУ МО"СШОР по велоспорту"</t>
  </si>
  <si>
    <t>Юниорки 17-18 лет</t>
  </si>
  <si>
    <t>№ ЕКП 2023: 29852</t>
  </si>
  <si>
    <t>Бодырева Анастасия</t>
  </si>
  <si>
    <t>Завязкина Карина</t>
  </si>
  <si>
    <t>Тарасова Ксения</t>
  </si>
  <si>
    <t>Дмитриева Ангелина</t>
  </si>
  <si>
    <t>Акишина Дарья</t>
  </si>
  <si>
    <t>Санкт-Петербург</t>
  </si>
  <si>
    <t>ГБУ СШОР Петродворцового р-на СПБ</t>
  </si>
  <si>
    <t xml:space="preserve"> ДАТА ПРОВЕДЕНИЯ: 28-29 апреля 2023 года </t>
  </si>
  <si>
    <r>
      <t xml:space="preserve">НАЧАЛО ГОНКИ: </t>
    </r>
    <r>
      <rPr>
        <sz val="11"/>
        <rFont val="Calibri"/>
        <family val="2"/>
        <charset val="204"/>
      </rPr>
      <t>11ч 05м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</si>
  <si>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30м</t>
    </r>
  </si>
  <si>
    <t>№ ВРВС: 0080001611Я</t>
  </si>
  <si>
    <t>ВМХ - гонка - "Классик" (или "Классик-смешанная")</t>
  </si>
  <si>
    <t>Республика Мордовия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</si>
</sst>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3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5"/>
      <name val="Calibri"/>
      <family val="2"/>
      <charset val="204"/>
    </font>
    <font>
      <sz val="9"/>
      <color theme="1"/>
      <name val="Times New Roman Cyr"/>
      <charset val="204"/>
    </font>
    <font>
      <sz val="10"/>
      <color theme="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justify"/>
    </xf>
    <xf numFmtId="0" fontId="16" fillId="0" borderId="0" xfId="2" applyFont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8" xfId="2" applyFont="1" applyBorder="1" applyAlignment="1">
      <alignment vertical="center"/>
    </xf>
    <xf numFmtId="0" fontId="5" fillId="0" borderId="27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7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7" xfId="2" applyFont="1" applyFill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16" fillId="0" borderId="19" xfId="2" applyFont="1" applyBorder="1" applyAlignment="1">
      <alignment vertical="center" wrapText="1"/>
    </xf>
    <xf numFmtId="0" fontId="19" fillId="0" borderId="27" xfId="0" applyFont="1" applyBorder="1" applyAlignment="1">
      <alignment horizontal="center" vertical="center"/>
    </xf>
    <xf numFmtId="0" fontId="14" fillId="2" borderId="34" xfId="12" applyFont="1" applyFill="1" applyBorder="1" applyAlignment="1">
      <alignment horizontal="center" vertical="center" wrapText="1"/>
    </xf>
    <xf numFmtId="46" fontId="14" fillId="2" borderId="34" xfId="12" applyNumberFormat="1" applyFont="1" applyFill="1" applyBorder="1" applyAlignment="1">
      <alignment horizontal="center" vertical="center" wrapText="1"/>
    </xf>
    <xf numFmtId="0" fontId="14" fillId="2" borderId="35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17" fillId="0" borderId="1" xfId="11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0" fontId="22" fillId="0" borderId="23" xfId="0" applyFont="1" applyFill="1" applyBorder="1" applyAlignment="1">
      <alignment horizontal="center" vertical="center"/>
    </xf>
    <xf numFmtId="14" fontId="19" fillId="0" borderId="23" xfId="2" applyNumberFormat="1" applyFont="1" applyBorder="1" applyAlignment="1">
      <alignment horizontal="center" vertical="center"/>
    </xf>
    <xf numFmtId="0" fontId="21" fillId="0" borderId="23" xfId="0" applyNumberFormat="1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2 2" xfId="7" xr:uid="{00000000-0005-0000-0000-000007000000}"/>
    <cellStyle name="Обычный 3 3" xfId="8" xr:uid="{00000000-0005-0000-0000-000008000000}"/>
    <cellStyle name="Обычный 3 4" xfId="9" xr:uid="{00000000-0005-0000-0000-000009000000}"/>
    <cellStyle name="Обычный 4" xfId="10" xr:uid="{00000000-0005-0000-0000-00000A000000}"/>
    <cellStyle name="Обычный_ID4938_RS_1" xfId="11" xr:uid="{00000000-0005-0000-0000-00000B000000}"/>
    <cellStyle name="Обычный_Стартовый протокол Смирнов_20101106_Results" xfId="12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226219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295275</xdr:colOff>
      <xdr:row>0</xdr:row>
      <xdr:rowOff>114300</xdr:rowOff>
    </xdr:from>
    <xdr:to>
      <xdr:col>2</xdr:col>
      <xdr:colOff>223343</xdr:colOff>
      <xdr:row>2</xdr:row>
      <xdr:rowOff>257241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114300"/>
          <a:ext cx="890093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7375E"/>
    <pageSetUpPr fitToPage="1"/>
  </sheetPr>
  <dimension ref="A1:ALO43"/>
  <sheetViews>
    <sheetView tabSelected="1" view="pageBreakPreview" topLeftCell="A13" zoomScaleNormal="100" zoomScaleSheetLayoutView="100" zoomScalePageLayoutView="95" workbookViewId="0">
      <selection activeCell="G22" sqref="G22:G26"/>
    </sheetView>
  </sheetViews>
  <sheetFormatPr defaultColWidth="9.109375" defaultRowHeight="13.8" x14ac:dyDescent="0.25"/>
  <cols>
    <col min="1" max="1" width="6.5546875" style="1" customWidth="1"/>
    <col min="2" max="2" width="7.88671875" style="2" customWidth="1"/>
    <col min="3" max="3" width="12.88671875" style="2" customWidth="1"/>
    <col min="4" max="4" width="19.88671875" style="1" customWidth="1"/>
    <col min="5" max="5" width="12.44140625" style="1" customWidth="1"/>
    <col min="6" max="6" width="8.6640625" style="1" customWidth="1"/>
    <col min="7" max="7" width="19.109375" style="1" customWidth="1"/>
    <col min="8" max="8" width="32.88671875" style="1" customWidth="1"/>
    <col min="9" max="9" width="27.44140625" style="1" customWidth="1"/>
    <col min="10" max="10" width="16.109375" style="1" customWidth="1"/>
    <col min="11" max="11" width="16.6640625" style="1" customWidth="1"/>
    <col min="12" max="1003" width="9.109375" style="1"/>
  </cols>
  <sheetData>
    <row r="1" spans="1:11" ht="22.5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26.25" customHeight="1" x14ac:dyDescent="0.2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3" customFormat="1" ht="22.5" customHeight="1" x14ac:dyDescent="0.25">
      <c r="A3" s="65" t="s">
        <v>52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22.5" customHeight="1" x14ac:dyDescent="0.25">
      <c r="A4" s="80" t="s">
        <v>53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21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1" s="3" customFormat="1" ht="28.8" x14ac:dyDescent="0.2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1" s="3" customFormat="1" ht="18" customHeight="1" x14ac:dyDescent="0.25">
      <c r="A7" s="82" t="s">
        <v>3</v>
      </c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s="3" customFormat="1" ht="6" customHeight="1" thickBot="1" x14ac:dyDescent="0.3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18" customHeight="1" thickTop="1" x14ac:dyDescent="0.25">
      <c r="A9" s="84" t="s">
        <v>4</v>
      </c>
      <c r="B9" s="84"/>
      <c r="C9" s="84"/>
      <c r="D9" s="84"/>
      <c r="E9" s="84"/>
      <c r="F9" s="84"/>
      <c r="G9" s="84"/>
      <c r="H9" s="84"/>
      <c r="I9" s="84"/>
      <c r="J9" s="84"/>
      <c r="K9" s="84"/>
    </row>
    <row r="10" spans="1:11" ht="18" customHeight="1" x14ac:dyDescent="0.25">
      <c r="A10" s="85" t="s">
        <v>74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19.5" customHeight="1" x14ac:dyDescent="0.25">
      <c r="A11" s="85" t="s">
        <v>61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7.5" customHeight="1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</row>
    <row r="13" spans="1:11" ht="15.6" x14ac:dyDescent="0.25">
      <c r="A13" s="87" t="s">
        <v>54</v>
      </c>
      <c r="B13" s="87"/>
      <c r="C13" s="87"/>
      <c r="D13" s="87"/>
      <c r="E13" s="4"/>
      <c r="F13" s="4"/>
      <c r="H13" s="59" t="s">
        <v>71</v>
      </c>
      <c r="I13" s="4"/>
      <c r="J13" s="5"/>
      <c r="K13" s="6" t="s">
        <v>73</v>
      </c>
    </row>
    <row r="14" spans="1:11" ht="15.6" x14ac:dyDescent="0.25">
      <c r="A14" s="88" t="s">
        <v>70</v>
      </c>
      <c r="B14" s="88"/>
      <c r="C14" s="88"/>
      <c r="D14" s="88"/>
      <c r="E14" s="7"/>
      <c r="F14" s="7"/>
      <c r="H14" s="60" t="s">
        <v>72</v>
      </c>
      <c r="I14" s="7"/>
      <c r="J14" s="8"/>
      <c r="K14" s="63" t="s">
        <v>62</v>
      </c>
    </row>
    <row r="15" spans="1:11" ht="14.4" x14ac:dyDescent="0.25">
      <c r="A15" s="89" t="s">
        <v>5</v>
      </c>
      <c r="B15" s="89"/>
      <c r="C15" s="89"/>
      <c r="D15" s="89"/>
      <c r="E15" s="89"/>
      <c r="F15" s="89"/>
      <c r="G15" s="89"/>
      <c r="H15" s="89"/>
      <c r="I15" s="90" t="s">
        <v>6</v>
      </c>
      <c r="J15" s="90"/>
      <c r="K15" s="90"/>
    </row>
    <row r="16" spans="1:11" ht="14.4" x14ac:dyDescent="0.25">
      <c r="A16" s="9" t="s">
        <v>7</v>
      </c>
      <c r="B16" s="10"/>
      <c r="C16" s="10"/>
      <c r="D16" s="11"/>
      <c r="E16" s="12"/>
      <c r="F16" s="11"/>
      <c r="G16" s="13"/>
      <c r="H16" s="51"/>
      <c r="I16" s="91" t="s">
        <v>47</v>
      </c>
      <c r="J16" s="91"/>
      <c r="K16" s="91"/>
    </row>
    <row r="17" spans="1:11" ht="14.4" x14ac:dyDescent="0.25">
      <c r="A17" s="9" t="s">
        <v>8</v>
      </c>
      <c r="B17" s="10"/>
      <c r="C17" s="10"/>
      <c r="D17" s="13"/>
      <c r="E17" s="12"/>
      <c r="F17" s="11"/>
      <c r="G17" s="14"/>
      <c r="H17" s="61" t="s">
        <v>45</v>
      </c>
      <c r="I17" s="15" t="s">
        <v>9</v>
      </c>
      <c r="J17" s="16"/>
      <c r="K17" s="58">
        <v>3</v>
      </c>
    </row>
    <row r="18" spans="1:11" ht="14.4" x14ac:dyDescent="0.25">
      <c r="A18" s="17" t="s">
        <v>10</v>
      </c>
      <c r="B18" s="10"/>
      <c r="C18" s="10"/>
      <c r="D18" s="13"/>
      <c r="E18" s="12"/>
      <c r="F18" s="11"/>
      <c r="G18" s="14"/>
      <c r="H18" s="61" t="s">
        <v>55</v>
      </c>
      <c r="I18" s="15" t="s">
        <v>11</v>
      </c>
      <c r="J18" s="16"/>
      <c r="K18" s="58">
        <v>1</v>
      </c>
    </row>
    <row r="19" spans="1:11" ht="15" thickBot="1" x14ac:dyDescent="0.3">
      <c r="A19" s="9" t="s">
        <v>12</v>
      </c>
      <c r="B19" s="18"/>
      <c r="C19" s="18"/>
      <c r="D19" s="14"/>
      <c r="E19" s="14"/>
      <c r="F19" s="14"/>
      <c r="G19" s="19"/>
      <c r="H19" s="62" t="s">
        <v>46</v>
      </c>
      <c r="I19" s="20" t="s">
        <v>44</v>
      </c>
      <c r="J19" s="56">
        <v>372</v>
      </c>
      <c r="K19" s="57">
        <v>372</v>
      </c>
    </row>
    <row r="20" spans="1:11" ht="7.5" customHeight="1" thickTop="1" thickBot="1" x14ac:dyDescent="0.3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7" customFormat="1" ht="42.75" customHeight="1" thickTop="1" x14ac:dyDescent="0.25">
      <c r="A21" s="70" t="s">
        <v>13</v>
      </c>
      <c r="B21" s="68" t="s">
        <v>14</v>
      </c>
      <c r="C21" s="68" t="s">
        <v>15</v>
      </c>
      <c r="D21" s="68" t="s">
        <v>16</v>
      </c>
      <c r="E21" s="68" t="s">
        <v>17</v>
      </c>
      <c r="F21" s="68" t="s">
        <v>18</v>
      </c>
      <c r="G21" s="68" t="s">
        <v>19</v>
      </c>
      <c r="H21" s="68" t="s">
        <v>20</v>
      </c>
      <c r="I21" s="69" t="s">
        <v>21</v>
      </c>
      <c r="J21" s="25" t="s">
        <v>22</v>
      </c>
      <c r="K21" s="26" t="s">
        <v>23</v>
      </c>
    </row>
    <row r="22" spans="1:11" s="28" customFormat="1" ht="27" customHeight="1" x14ac:dyDescent="0.25">
      <c r="A22" s="54">
        <v>1</v>
      </c>
      <c r="B22" s="78">
        <v>86</v>
      </c>
      <c r="C22" s="76">
        <v>10089109133</v>
      </c>
      <c r="D22" s="79" t="s">
        <v>63</v>
      </c>
      <c r="E22" s="77">
        <v>39064</v>
      </c>
      <c r="F22" s="76" t="s">
        <v>25</v>
      </c>
      <c r="G22" s="79" t="s">
        <v>75</v>
      </c>
      <c r="H22" s="79" t="s">
        <v>57</v>
      </c>
      <c r="I22" s="67"/>
      <c r="J22" s="67"/>
      <c r="K22" s="55"/>
    </row>
    <row r="23" spans="1:11" s="28" customFormat="1" ht="27" customHeight="1" x14ac:dyDescent="0.25">
      <c r="A23" s="54">
        <v>2</v>
      </c>
      <c r="B23" s="78">
        <v>5</v>
      </c>
      <c r="C23" s="76">
        <v>10101157442</v>
      </c>
      <c r="D23" s="79" t="s">
        <v>64</v>
      </c>
      <c r="E23" s="77">
        <v>38853</v>
      </c>
      <c r="F23" s="76" t="s">
        <v>25</v>
      </c>
      <c r="G23" s="79" t="s">
        <v>68</v>
      </c>
      <c r="H23" s="79" t="s">
        <v>69</v>
      </c>
      <c r="I23" s="67"/>
      <c r="J23" s="67"/>
      <c r="K23" s="55"/>
    </row>
    <row r="24" spans="1:11" s="28" customFormat="1" ht="27" customHeight="1" x14ac:dyDescent="0.25">
      <c r="A24" s="54">
        <v>3</v>
      </c>
      <c r="B24" s="78">
        <v>916</v>
      </c>
      <c r="C24" s="76">
        <v>10036093983</v>
      </c>
      <c r="D24" s="79" t="s">
        <v>66</v>
      </c>
      <c r="E24" s="77">
        <v>38555</v>
      </c>
      <c r="F24" s="76" t="s">
        <v>25</v>
      </c>
      <c r="G24" s="79" t="s">
        <v>59</v>
      </c>
      <c r="H24" s="79" t="s">
        <v>60</v>
      </c>
      <c r="I24" s="67"/>
      <c r="J24" s="67"/>
      <c r="K24" s="55"/>
    </row>
    <row r="25" spans="1:11" s="28" customFormat="1" ht="27" customHeight="1" x14ac:dyDescent="0.25">
      <c r="A25" s="54">
        <v>4</v>
      </c>
      <c r="B25" s="78">
        <v>70</v>
      </c>
      <c r="C25" s="76">
        <v>10090050841</v>
      </c>
      <c r="D25" s="79" t="s">
        <v>65</v>
      </c>
      <c r="E25" s="77">
        <v>38737</v>
      </c>
      <c r="F25" s="76" t="s">
        <v>25</v>
      </c>
      <c r="G25" s="79" t="s">
        <v>75</v>
      </c>
      <c r="H25" s="79" t="s">
        <v>58</v>
      </c>
      <c r="I25" s="67"/>
      <c r="J25" s="67"/>
      <c r="K25" s="55"/>
    </row>
    <row r="26" spans="1:11" s="28" customFormat="1" ht="27" customHeight="1" thickBot="1" x14ac:dyDescent="0.3">
      <c r="A26" s="54">
        <v>5</v>
      </c>
      <c r="B26" s="78">
        <v>56</v>
      </c>
      <c r="C26" s="76">
        <v>10089109331</v>
      </c>
      <c r="D26" s="79" t="s">
        <v>67</v>
      </c>
      <c r="E26" s="77">
        <v>38995</v>
      </c>
      <c r="F26" s="76" t="s">
        <v>25</v>
      </c>
      <c r="G26" s="79" t="s">
        <v>75</v>
      </c>
      <c r="H26" s="79" t="s">
        <v>57</v>
      </c>
      <c r="I26" s="67"/>
      <c r="J26" s="67"/>
      <c r="K26" s="55"/>
    </row>
    <row r="27" spans="1:11" ht="7.5" customHeight="1" thickTop="1" thickBot="1" x14ac:dyDescent="0.35">
      <c r="A27" s="71"/>
      <c r="B27" s="29"/>
      <c r="C27" s="29"/>
      <c r="D27" s="72"/>
      <c r="E27" s="73"/>
      <c r="F27" s="74"/>
      <c r="G27" s="73"/>
      <c r="H27" s="30"/>
      <c r="I27" s="75"/>
      <c r="J27" s="66"/>
      <c r="K27" s="66"/>
    </row>
    <row r="28" spans="1:11" ht="14.4" thickTop="1" x14ac:dyDescent="0.25">
      <c r="A28" s="92" t="s">
        <v>26</v>
      </c>
      <c r="B28" s="92"/>
      <c r="C28" s="92"/>
      <c r="D28" s="92"/>
      <c r="E28" s="46"/>
      <c r="F28" s="46"/>
      <c r="G28" s="46"/>
      <c r="H28" s="93" t="s">
        <v>27</v>
      </c>
      <c r="I28" s="93"/>
      <c r="J28" s="93"/>
      <c r="K28" s="94"/>
    </row>
    <row r="29" spans="1:11" ht="14.4" x14ac:dyDescent="0.25">
      <c r="A29" s="31" t="s">
        <v>51</v>
      </c>
      <c r="B29" s="32"/>
      <c r="C29" s="47"/>
      <c r="D29" s="34"/>
      <c r="E29" s="48"/>
      <c r="F29" s="48"/>
      <c r="G29" s="33"/>
      <c r="H29" s="49" t="s">
        <v>28</v>
      </c>
      <c r="I29" s="64">
        <v>3</v>
      </c>
      <c r="J29" s="49" t="s">
        <v>29</v>
      </c>
      <c r="K29" s="52">
        <f>COUNTIF(F$21:F136,"ЗМС")</f>
        <v>0</v>
      </c>
    </row>
    <row r="30" spans="1:11" ht="14.4" x14ac:dyDescent="0.25">
      <c r="A30" s="31" t="s">
        <v>48</v>
      </c>
      <c r="B30" s="32"/>
      <c r="C30" s="50"/>
      <c r="D30" s="34"/>
      <c r="E30" s="45"/>
      <c r="F30" s="45"/>
      <c r="G30" s="35"/>
      <c r="H30" s="49" t="s">
        <v>30</v>
      </c>
      <c r="I30" s="53">
        <f>I31+I35</f>
        <v>5</v>
      </c>
      <c r="J30" s="49" t="s">
        <v>31</v>
      </c>
      <c r="K30" s="52">
        <f>COUNTIF(F$21:F136,"МСМК")</f>
        <v>0</v>
      </c>
    </row>
    <row r="31" spans="1:11" ht="14.4" x14ac:dyDescent="0.25">
      <c r="A31" s="31" t="s">
        <v>49</v>
      </c>
      <c r="B31" s="32"/>
      <c r="C31" s="51"/>
      <c r="D31" s="34"/>
      <c r="E31" s="45"/>
      <c r="F31" s="45"/>
      <c r="G31" s="35"/>
      <c r="H31" s="49" t="s">
        <v>32</v>
      </c>
      <c r="I31" s="53">
        <f>I32+I33+I34</f>
        <v>5</v>
      </c>
      <c r="J31" s="49" t="s">
        <v>24</v>
      </c>
      <c r="K31" s="52">
        <f>COUNTIF(F$21:F26,"МС")</f>
        <v>0</v>
      </c>
    </row>
    <row r="32" spans="1:11" ht="14.4" x14ac:dyDescent="0.25">
      <c r="A32" s="31" t="s">
        <v>50</v>
      </c>
      <c r="B32" s="32"/>
      <c r="C32" s="51"/>
      <c r="D32" s="34"/>
      <c r="E32" s="45"/>
      <c r="F32" s="45"/>
      <c r="G32" s="35"/>
      <c r="H32" s="49" t="s">
        <v>33</v>
      </c>
      <c r="I32" s="53">
        <f>COUNT(A10:A91)</f>
        <v>5</v>
      </c>
      <c r="J32" s="49" t="s">
        <v>25</v>
      </c>
      <c r="K32" s="52">
        <f>COUNTIF(F$20:F26,"КМС")</f>
        <v>5</v>
      </c>
    </row>
    <row r="33" spans="1:11" ht="14.4" x14ac:dyDescent="0.25">
      <c r="A33" s="36"/>
      <c r="B33" s="32"/>
      <c r="C33" s="51"/>
      <c r="D33" s="34"/>
      <c r="E33" s="37"/>
      <c r="F33" s="37"/>
      <c r="G33" s="37"/>
      <c r="H33" s="49" t="s">
        <v>34</v>
      </c>
      <c r="I33" s="53">
        <f>COUNTIF(A10:A90,"НФ")</f>
        <v>0</v>
      </c>
      <c r="J33" s="49" t="s">
        <v>35</v>
      </c>
      <c r="K33" s="52">
        <v>0</v>
      </c>
    </row>
    <row r="34" spans="1:11" x14ac:dyDescent="0.25">
      <c r="A34" s="38"/>
      <c r="B34" s="14"/>
      <c r="C34" s="14"/>
      <c r="D34" s="34"/>
      <c r="E34" s="37"/>
      <c r="F34" s="37"/>
      <c r="G34" s="37"/>
      <c r="H34" s="49" t="s">
        <v>36</v>
      </c>
      <c r="I34" s="53">
        <f>COUNTIF(A10:A90,"ДСКВ")</f>
        <v>0</v>
      </c>
      <c r="J34" s="49" t="s">
        <v>37</v>
      </c>
      <c r="K34" s="52">
        <f>COUNTIF(F$23:F138,"2 СР")</f>
        <v>0</v>
      </c>
    </row>
    <row r="35" spans="1:11" ht="14.4" x14ac:dyDescent="0.25">
      <c r="A35" s="39"/>
      <c r="B35" s="32"/>
      <c r="C35" s="18"/>
      <c r="D35" s="34"/>
      <c r="E35" s="45"/>
      <c r="F35" s="45"/>
      <c r="G35" s="35"/>
      <c r="H35" s="49" t="s">
        <v>38</v>
      </c>
      <c r="I35" s="53">
        <f>COUNTIF(A10:A90,"НС")</f>
        <v>0</v>
      </c>
      <c r="J35" s="49" t="s">
        <v>39</v>
      </c>
      <c r="K35" s="52">
        <v>0</v>
      </c>
    </row>
    <row r="36" spans="1:11" ht="5.25" customHeight="1" x14ac:dyDescent="0.25">
      <c r="A36" s="39"/>
      <c r="B36" s="32"/>
      <c r="C36" s="32"/>
      <c r="D36" s="32"/>
      <c r="E36" s="32"/>
      <c r="F36" s="32"/>
      <c r="G36" s="14"/>
      <c r="H36" s="14"/>
      <c r="I36" s="40"/>
      <c r="J36" s="41"/>
      <c r="K36" s="42"/>
    </row>
    <row r="37" spans="1:11" x14ac:dyDescent="0.25">
      <c r="A37" s="95" t="s">
        <v>40</v>
      </c>
      <c r="B37" s="95"/>
      <c r="C37" s="95"/>
      <c r="D37" s="95"/>
      <c r="E37" s="96" t="s">
        <v>41</v>
      </c>
      <c r="F37" s="96"/>
      <c r="G37" s="96"/>
      <c r="H37" s="96" t="s">
        <v>42</v>
      </c>
      <c r="I37" s="96"/>
      <c r="J37" s="97" t="s">
        <v>43</v>
      </c>
      <c r="K37" s="97"/>
    </row>
    <row r="38" spans="1:11" x14ac:dyDescent="0.25">
      <c r="A38" s="98"/>
      <c r="B38" s="98"/>
      <c r="C38" s="98"/>
      <c r="D38" s="98"/>
      <c r="E38" s="98"/>
      <c r="F38" s="99"/>
      <c r="G38" s="99"/>
      <c r="H38" s="99"/>
      <c r="I38" s="99"/>
      <c r="J38" s="99"/>
      <c r="K38" s="100"/>
    </row>
    <row r="39" spans="1:11" x14ac:dyDescent="0.25">
      <c r="A39" s="43"/>
      <c r="B39" s="45"/>
      <c r="C39" s="45"/>
      <c r="D39" s="45"/>
      <c r="E39" s="45"/>
      <c r="F39" s="45"/>
      <c r="G39" s="45"/>
      <c r="H39" s="45"/>
      <c r="I39" s="45"/>
      <c r="J39" s="45"/>
      <c r="K39" s="44"/>
    </row>
    <row r="40" spans="1:11" x14ac:dyDescent="0.25">
      <c r="A40" s="43"/>
      <c r="B40" s="45"/>
      <c r="C40" s="45"/>
      <c r="D40" s="45"/>
      <c r="E40" s="45"/>
      <c r="F40" s="45"/>
      <c r="G40" s="45"/>
      <c r="H40" s="45"/>
      <c r="I40" s="45"/>
      <c r="J40" s="45"/>
      <c r="K40" s="44"/>
    </row>
    <row r="41" spans="1:11" x14ac:dyDescent="0.25">
      <c r="A41" s="43"/>
      <c r="B41" s="45"/>
      <c r="C41" s="45"/>
      <c r="D41" s="45"/>
      <c r="E41" s="45"/>
      <c r="F41" s="45"/>
      <c r="G41" s="45"/>
      <c r="H41" s="45"/>
      <c r="I41" s="45"/>
      <c r="J41" s="45"/>
      <c r="K41" s="44"/>
    </row>
    <row r="42" spans="1:11" x14ac:dyDescent="0.25">
      <c r="A42" s="43"/>
      <c r="B42" s="45"/>
      <c r="C42" s="45"/>
      <c r="D42" s="45"/>
      <c r="E42" s="45"/>
      <c r="F42" s="45"/>
      <c r="G42" s="45"/>
      <c r="H42" s="45"/>
      <c r="I42" s="45"/>
      <c r="J42" s="45"/>
      <c r="K42" s="44"/>
    </row>
    <row r="43" spans="1:11" ht="14.4" thickBot="1" x14ac:dyDescent="0.3">
      <c r="A43" s="101"/>
      <c r="B43" s="101"/>
      <c r="C43" s="101"/>
      <c r="D43" s="101"/>
      <c r="E43" s="102" t="str">
        <f>H17</f>
        <v>БОЯРОВ В.В. (ВК, г. Саранск)</v>
      </c>
      <c r="F43" s="102"/>
      <c r="G43" s="102"/>
      <c r="H43" s="102" t="str">
        <f>H18</f>
        <v>БУКОВА О.Ю. (IК, г. Пенза)</v>
      </c>
      <c r="I43" s="102"/>
      <c r="J43" s="103" t="str">
        <f>H19</f>
        <v>КОЧЕТКОВ Д.А. (ВК, г. Саранск)</v>
      </c>
      <c r="K43" s="103"/>
    </row>
  </sheetData>
  <mergeCells count="28">
    <mergeCell ref="A38:E38"/>
    <mergeCell ref="F38:K38"/>
    <mergeCell ref="A43:D43"/>
    <mergeCell ref="E43:G43"/>
    <mergeCell ref="H43:I43"/>
    <mergeCell ref="J43:K43"/>
    <mergeCell ref="I16:K16"/>
    <mergeCell ref="A28:D28"/>
    <mergeCell ref="H28:K28"/>
    <mergeCell ref="A37:D37"/>
    <mergeCell ref="E37:G37"/>
    <mergeCell ref="H37:I37"/>
    <mergeCell ref="J37:K37"/>
    <mergeCell ref="A12:K12"/>
    <mergeCell ref="A13:D13"/>
    <mergeCell ref="A14:D14"/>
    <mergeCell ref="A15:H15"/>
    <mergeCell ref="I15:K15"/>
    <mergeCell ref="A7:K7"/>
    <mergeCell ref="A8:K8"/>
    <mergeCell ref="A9:K9"/>
    <mergeCell ref="A10:K10"/>
    <mergeCell ref="A11:K11"/>
    <mergeCell ref="A1:K1"/>
    <mergeCell ref="A2:K2"/>
    <mergeCell ref="A4:K4"/>
    <mergeCell ref="A5:K5"/>
    <mergeCell ref="A6:K6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Арсен</cp:lastModifiedBy>
  <cp:revision>1</cp:revision>
  <cp:lastPrinted>2021-12-27T09:18:49Z</cp:lastPrinted>
  <dcterms:created xsi:type="dcterms:W3CDTF">1996-10-08T23:32:33Z</dcterms:created>
  <dcterms:modified xsi:type="dcterms:W3CDTF">2023-05-03T09:26:08Z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