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-105" yWindow="-105" windowWidth="20730" windowHeight="11760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Критериум!$A$1:$T$69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9" i="91" l="1"/>
  <c r="Q28" i="91"/>
  <c r="Q29" i="91"/>
  <c r="Q30" i="91"/>
  <c r="Q31" i="91"/>
  <c r="Q32" i="91"/>
  <c r="Q27" i="91"/>
  <c r="H69" i="91" l="1"/>
  <c r="E69" i="91"/>
  <c r="Q23" i="91" l="1"/>
  <c r="T61" i="91" l="1"/>
  <c r="T60" i="91"/>
  <c r="T59" i="91"/>
  <c r="T58" i="91"/>
  <c r="T57" i="91"/>
  <c r="T56" i="91"/>
  <c r="T55" i="91"/>
  <c r="H58" i="91"/>
  <c r="H61" i="91"/>
  <c r="H60" i="91"/>
  <c r="H59" i="91"/>
  <c r="H57" i="91" l="1"/>
  <c r="H56" i="91" s="1"/>
  <c r="Q69" i="91"/>
  <c r="Q24" i="91"/>
  <c r="Q25" i="91"/>
  <c r="Q26" i="91"/>
</calcChain>
</file>

<file path=xl/sharedStrings.xml><?xml version="1.0" encoding="utf-8"?>
<sst xmlns="http://schemas.openxmlformats.org/spreadsheetml/2006/main" count="216" uniqueCount="134">
  <si>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</si>
  <si>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</si>
  <si>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</si>
  <si>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</si>
  <si>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</si>
  <si>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</si>
  <si>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</si>
  <si>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</si>
  <si>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</si>
  <si>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</si>
  <si>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</si>
  <si>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</si>
  <si>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</si>
  <si>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</si>
  <si>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</si>
  <si>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</si>
  <si>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</si>
  <si>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</si>
  <si>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</si>
  <si>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</si>
  <si>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</si>
  <si>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</si>
  <si>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</si>
  <si>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</si>
  <si>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</si>
  <si>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</si>
  <si>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</si>
  <si>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</si>
  <si>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</si>
  <si>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</si>
  <si>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</si>
  <si>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</si>
  <si>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</si>
  <si>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</si>
  <si>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</si>
  <si>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</si>
  <si>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</si>
  <si>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МАКСИМАЛЬНЫЙ ПЕРЕПАД (HD):</t>
  </si>
  <si>
    <t>ДИСТАНЦИЯ: ДЛИНА КРУГА/КРУГОВ</t>
  </si>
  <si>
    <t>шоссе - критериум 20-40 км</t>
  </si>
  <si>
    <t>1 СР</t>
  </si>
  <si>
    <t>Место на основном финише</t>
  </si>
  <si>
    <t>UCI ID</t>
  </si>
  <si>
    <t/>
  </si>
  <si>
    <t>№ ВРВС: 0080721811С</t>
  </si>
  <si>
    <t>СУДЬЯ НА ФИНИШЕ</t>
  </si>
  <si>
    <t>2 СР</t>
  </si>
  <si>
    <t>3 СР</t>
  </si>
  <si>
    <t>Осадки: ясно</t>
  </si>
  <si>
    <t>Женщины</t>
  </si>
  <si>
    <t>КРЫЛОВА Седа</t>
  </si>
  <si>
    <t>16.09.1994</t>
  </si>
  <si>
    <t>СЫРАДОЕВА Маргарита</t>
  </si>
  <si>
    <t>06.04.1995</t>
  </si>
  <si>
    <t>ЧЕРНЫШОВА Галина</t>
  </si>
  <si>
    <t>21.11.1993</t>
  </si>
  <si>
    <t>СЪЕДИНА Александра</t>
  </si>
  <si>
    <t>01.07.1993</t>
  </si>
  <si>
    <t>КУЗНЕЦОВА Ирина</t>
  </si>
  <si>
    <t>28.02.1998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</si>
  <si>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г. Уфа</t>
    </r>
  </si>
  <si>
    <t>ДАТА ПРОВЕДЕНИЯ: 28 июля 2022 года</t>
  </si>
  <si>
    <t>ЧЕМПИОНАТ РОССИИ</t>
  </si>
  <si>
    <t>Министерство молодежной политики и спорта республики Башкортостан</t>
  </si>
  <si>
    <t>Федерация велосипедного спорта республики Башкортостан</t>
  </si>
  <si>
    <t>Юдина Л.Н. (ВК, Забайкальский край)</t>
  </si>
  <si>
    <t>Кавун С.М. (1К, Краснодарский край)</t>
  </si>
  <si>
    <t>Попова Е.В. (ВК, г. Воронеж)</t>
  </si>
  <si>
    <t xml:space="preserve">НАЧАЛО ГОНКИ: 13ч 00м </t>
  </si>
  <si>
    <t>ОКОНЧАНИЕ ГОНКИ: 14ч 10м</t>
  </si>
  <si>
    <t>№ ЕКП 2022: 5043</t>
  </si>
  <si>
    <t>Температура: +25</t>
  </si>
  <si>
    <t>Влажность: 38 %</t>
  </si>
  <si>
    <t>Ветер: 4,0 м/с (ю/з)</t>
  </si>
  <si>
    <t>ПЕЧЕРСКИХ Анастасия</t>
  </si>
  <si>
    <t>28.01.2002</t>
  </si>
  <si>
    <t>ФАДЕЕВА Екатерина</t>
  </si>
  <si>
    <t>19.02.2002</t>
  </si>
  <si>
    <t>ЖАПАРОВА Регина</t>
  </si>
  <si>
    <t>12.10.1999</t>
  </si>
  <si>
    <t>Хабаровский край</t>
  </si>
  <si>
    <t>ОШУРКОВА Елизавета</t>
  </si>
  <si>
    <t>19.06.1991</t>
  </si>
  <si>
    <t>Республика Адыгея</t>
  </si>
  <si>
    <t>БУНЕЕВА Дарья</t>
  </si>
  <si>
    <t>19.06.2002</t>
  </si>
  <si>
    <t>Иркутская область</t>
  </si>
  <si>
    <t>ПРОЗОРОВА Елизавета</t>
  </si>
  <si>
    <t>17.01.2003</t>
  </si>
  <si>
    <t>АРЧИБАСОВА Елизавета</t>
  </si>
  <si>
    <t>19.01.2000</t>
  </si>
  <si>
    <t>ЧУРЕНКОВА Таисия</t>
  </si>
  <si>
    <t>25.08.2001</t>
  </si>
  <si>
    <t>МУХАМЕТШИНА Илина</t>
  </si>
  <si>
    <t>14.10.2003</t>
  </si>
  <si>
    <t>Республика Татарстан</t>
  </si>
  <si>
    <t>МЯЛИЦИНА Ника</t>
  </si>
  <si>
    <t>10.04.2003</t>
  </si>
  <si>
    <t>Удмуртская Республика</t>
  </si>
  <si>
    <t>МЯЛИЦИНА Яна</t>
  </si>
  <si>
    <t>НФ</t>
  </si>
  <si>
    <t>НОВИКОВА Кристина</t>
  </si>
  <si>
    <t>20.03.2003</t>
  </si>
  <si>
    <t>КУРАКИНА Анна</t>
  </si>
  <si>
    <t>09.12.1998</t>
  </si>
  <si>
    <t>СЕМЕНЦОВА Ксения</t>
  </si>
  <si>
    <t>02.02.2002</t>
  </si>
  <si>
    <t>ТРЕТЬЯКОВА Евгения</t>
  </si>
  <si>
    <t>20.05.1986</t>
  </si>
  <si>
    <t>Свердловская область</t>
  </si>
  <si>
    <t>КИРЯКОВА Кристина</t>
  </si>
  <si>
    <t>04.12.2002</t>
  </si>
  <si>
    <t>ИВАНОВА Кристина</t>
  </si>
  <si>
    <t>13.10.2002</t>
  </si>
  <si>
    <t>БУЛАТОВА Влада</t>
  </si>
  <si>
    <t>14.11.2001</t>
  </si>
  <si>
    <t>РАХМАТОВА Вероника</t>
  </si>
  <si>
    <t>03.06.2003</t>
  </si>
  <si>
    <t>НС</t>
  </si>
  <si>
    <t>ПАНИНА Татьяна</t>
  </si>
  <si>
    <t>20.12.1969</t>
  </si>
  <si>
    <t>МОХОВА Алена</t>
  </si>
  <si>
    <t>27.09.1989</t>
  </si>
  <si>
    <t>Республика Башкортостан</t>
  </si>
  <si>
    <t>ВАСИЛЬЕВА Ольга</t>
  </si>
  <si>
    <t>07.12.1982</t>
  </si>
  <si>
    <t>АКМУРЗИНА Мария</t>
  </si>
  <si>
    <t>08.02.2002</t>
  </si>
  <si>
    <t>НАГАЕВА Айгуль</t>
  </si>
  <si>
    <t>05.03.1987</t>
  </si>
  <si>
    <t>Санкт-Петрбург</t>
  </si>
  <si>
    <t>2,0 км/16</t>
  </si>
  <si>
    <t>НАЗВАНИЕ ТРАССЫ / РЕГ. НОМЕР: ул. Комарова 1, СОК Биатлон</t>
  </si>
  <si>
    <t xml:space="preserve">СУММА ПОЛОЖИТЕЛЬНЫХ ПЕРЕПАДОВ ВЫСОТЫ НА ДИСТАНЦИИ (ТС):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</si>
</sst>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17" fillId="0" borderId="0"/>
    <xf numFmtId="0" fontId="2" fillId="0" borderId="0"/>
  </cellStyleXfs>
  <cellXfs count="148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/>
    </xf>
    <xf numFmtId="49" fontId="12" fillId="0" borderId="17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1" fontId="18" fillId="0" borderId="1" xfId="9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9" xfId="0" applyNumberFormat="1" applyFont="1" applyFill="1" applyBorder="1" applyAlignment="1" applyProtection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3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9" fontId="12" fillId="0" borderId="22" xfId="0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8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49" fontId="12" fillId="0" borderId="2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12" fillId="0" borderId="5" xfId="0" applyNumberFormat="1" applyFont="1" applyFill="1" applyBorder="1" applyAlignment="1">
      <alignment vertical="center"/>
    </xf>
    <xf numFmtId="14" fontId="12" fillId="0" borderId="5" xfId="0" applyNumberFormat="1" applyFont="1" applyBorder="1" applyAlignment="1">
      <alignment horizontal="right" vertical="center"/>
    </xf>
    <xf numFmtId="14" fontId="12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8" fillId="0" borderId="1" xfId="9" applyNumberFormat="1" applyFont="1" applyFill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15" fillId="3" borderId="1" xfId="3" applyFont="1" applyFill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9" fontId="12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2" borderId="24" xfId="0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8" fillId="0" borderId="1" xfId="9" applyFont="1" applyFill="1" applyBorder="1" applyAlignment="1">
      <alignment horizontal="center" vertical="center" wrapText="1"/>
    </xf>
    <xf numFmtId="49" fontId="12" fillId="0" borderId="32" xfId="2" applyNumberFormat="1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49" fontId="12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49" fontId="12" fillId="0" borderId="33" xfId="2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/>
    </xf>
    <xf numFmtId="0" fontId="15" fillId="3" borderId="35" xfId="3" applyFont="1" applyFill="1" applyBorder="1" applyAlignment="1">
      <alignment horizontal="center" vertical="center" wrapText="1"/>
    </xf>
    <xf numFmtId="0" fontId="18" fillId="0" borderId="35" xfId="8" applyFont="1" applyFill="1" applyBorder="1" applyAlignment="1">
      <alignment vertical="center" wrapText="1"/>
    </xf>
    <xf numFmtId="14" fontId="18" fillId="0" borderId="35" xfId="9" applyNumberFormat="1" applyFont="1" applyFill="1" applyBorder="1" applyAlignment="1">
      <alignment horizontal="center" vertical="center" wrapText="1"/>
    </xf>
    <xf numFmtId="164" fontId="15" fillId="0" borderId="35" xfId="0" applyNumberFormat="1" applyFont="1" applyFill="1" applyBorder="1" applyAlignment="1">
      <alignment horizontal="center" vertical="center" wrapText="1"/>
    </xf>
    <xf numFmtId="0" fontId="18" fillId="0" borderId="35" xfId="9" applyFont="1" applyFill="1" applyBorder="1" applyAlignment="1">
      <alignment horizontal="center" vertical="center" wrapText="1"/>
    </xf>
    <xf numFmtId="1" fontId="18" fillId="0" borderId="35" xfId="9" applyNumberFormat="1" applyFont="1" applyFill="1" applyBorder="1" applyAlignment="1">
      <alignment horizontal="center" vertical="center" wrapText="1"/>
    </xf>
    <xf numFmtId="0" fontId="15" fillId="0" borderId="35" xfId="0" applyNumberFormat="1" applyFont="1" applyFill="1" applyBorder="1" applyAlignment="1" applyProtection="1">
      <alignment horizontal="center" vertical="center"/>
    </xf>
    <xf numFmtId="0" fontId="15" fillId="0" borderId="36" xfId="0" applyNumberFormat="1" applyFont="1" applyFill="1" applyBorder="1" applyAlignment="1" applyProtection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2" fillId="0" borderId="6" xfId="2" applyFont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2" borderId="30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4" fontId="6" fillId="2" borderId="30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225877</xdr:colOff>
      <xdr:row>0</xdr:row>
      <xdr:rowOff>19049</xdr:rowOff>
    </xdr:from>
    <xdr:to>
      <xdr:col>1</xdr:col>
      <xdr:colOff>462644</xdr:colOff>
      <xdr:row>3</xdr:row>
      <xdr:rowOff>68036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7" y="19049"/>
          <a:ext cx="699410" cy="797380"/>
        </a:xfrm>
        <a:prstGeom prst="rect">
          <a:avLst/>
        </a:prstGeom>
      </xdr:spPr>
    </xdr:pic>
    <xdr:clientData/>
  </xdr:twoCellAnchor>
  <xdr:twoCellAnchor editAs="oneCell">
    <xdr:from>
      <xdr:col>2</xdr:col>
      <xdr:colOff>308339</xdr:colOff>
      <xdr:row>0</xdr:row>
      <xdr:rowOff>57151</xdr:rowOff>
    </xdr:from>
    <xdr:to>
      <xdr:col>3</xdr:col>
      <xdr:colOff>449035</xdr:colOff>
      <xdr:row>3</xdr:row>
      <xdr:rowOff>108857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660" y="57151"/>
          <a:ext cx="1215661" cy="800099"/>
        </a:xfrm>
        <a:prstGeom prst="rect">
          <a:avLst/>
        </a:prstGeom>
      </xdr:spPr>
    </xdr:pic>
    <xdr:clientData/>
  </xdr:twoCellAnchor>
  <xdr:oneCellAnchor>
    <xdr:from>
      <xdr:col>18</xdr:col>
      <xdr:colOff>258536</xdr:colOff>
      <xdr:row>0</xdr:row>
      <xdr:rowOff>81643</xdr:rowOff>
    </xdr:from>
    <xdr:ext cx="925979" cy="843997"/>
    <xdr:pic>
      <xdr:nvPicPr>
        <xdr:cNvPr id="8" name="Picture 5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-1" r="51338" b="-2008"/>
        <a:stretch/>
      </xdr:blipFill>
      <xdr:spPr>
        <a:xfrm>
          <a:off x="12192000" y="81643"/>
          <a:ext cx="925979" cy="843997"/>
        </a:xfrm>
        <a:prstGeom prst="rect">
          <a:avLst/>
        </a:prstGeom>
      </xdr:spPr>
    </xdr:pic>
    <xdr:clientData/>
  </xdr:oneCellAnchor>
  <xdr:oneCellAnchor>
    <xdr:from>
      <xdr:col>19</xdr:col>
      <xdr:colOff>489859</xdr:colOff>
      <xdr:row>0</xdr:row>
      <xdr:rowOff>96013</xdr:rowOff>
    </xdr:from>
    <xdr:ext cx="642542" cy="877135"/>
    <xdr:pic>
      <xdr:nvPicPr>
        <xdr:cNvPr id="9" name="Picture 5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6282" b="-5860"/>
        <a:stretch/>
      </xdr:blipFill>
      <xdr:spPr>
        <a:xfrm>
          <a:off x="13294180" y="96013"/>
          <a:ext cx="642542" cy="87713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abSelected="1" view="pageBreakPreview" topLeftCell="A37" zoomScale="70" zoomScaleNormal="90" zoomScaleSheetLayoutView="70" workbookViewId="0">
      <selection activeCell="S17" sqref="S17"/>
    </sheetView>
  </sheetViews>
  <sheetFormatPr defaultColWidth="9.140625" defaultRowHeight="12.75" x14ac:dyDescent="0.2"/>
  <cols>
    <col min="1" max="1" width="7" style="1" customWidth="1"/>
    <col min="2" max="2" width="7.85546875" style="13" customWidth="1"/>
    <col min="3" max="3" width="16.140625" style="13" customWidth="1"/>
    <col min="4" max="4" width="25.42578125" style="1" customWidth="1"/>
    <col min="5" max="5" width="12.28515625" style="68" customWidth="1"/>
    <col min="6" max="6" width="8.85546875" style="1" customWidth="1"/>
    <col min="7" max="7" width="27.5703125" style="1" customWidth="1"/>
    <col min="8" max="15" width="4.5703125" style="1" customWidth="1"/>
    <col min="16" max="16" width="18.28515625" style="1" customWidth="1"/>
    <col min="17" max="17" width="10.28515625" style="1" customWidth="1"/>
    <col min="18" max="18" width="10.42578125" style="1" customWidth="1"/>
    <col min="19" max="19" width="13.140625" style="1" customWidth="1"/>
    <col min="20" max="20" width="18.7109375" style="1" customWidth="1"/>
    <col min="21" max="16384" width="9.140625" style="1"/>
  </cols>
  <sheetData>
    <row r="1" spans="1:20" ht="15.75" customHeight="1" x14ac:dyDescent="0.2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21" x14ac:dyDescent="0.2">
      <c r="A2" s="134" t="s">
        <v>63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ht="21" x14ac:dyDescent="0.2">
      <c r="A3" s="134" t="s">
        <v>10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1:20" ht="21" x14ac:dyDescent="0.2">
      <c r="A4" s="134" t="s">
        <v>64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</row>
    <row r="5" spans="1:20" ht="9" customHeight="1" x14ac:dyDescent="0.2">
      <c r="A5" s="134" t="s">
        <v>43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</row>
    <row r="6" spans="1:20" s="2" customFormat="1" ht="20.25" customHeight="1" x14ac:dyDescent="0.2">
      <c r="A6" s="135" t="s">
        <v>62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</row>
    <row r="7" spans="1:20" s="2" customFormat="1" ht="18" customHeight="1" x14ac:dyDescent="0.2">
      <c r="A7" s="113" t="s">
        <v>16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</row>
    <row r="8" spans="1:20" s="2" customFormat="1" ht="3" customHeight="1" thickBot="1" x14ac:dyDescent="0.25">
      <c r="A8" s="113" t="s">
        <v>43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</row>
    <row r="9" spans="1:20" ht="24" customHeight="1" thickTop="1" x14ac:dyDescent="0.2">
      <c r="A9" s="136" t="s">
        <v>22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8"/>
    </row>
    <row r="10" spans="1:20" ht="18" customHeight="1" x14ac:dyDescent="0.2">
      <c r="A10" s="119" t="s">
        <v>39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1"/>
    </row>
    <row r="11" spans="1:20" ht="19.5" customHeight="1" x14ac:dyDescent="0.2">
      <c r="A11" s="119" t="s">
        <v>49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1"/>
    </row>
    <row r="12" spans="1:20" ht="3.75" customHeight="1" x14ac:dyDescent="0.2">
      <c r="A12" s="108" t="s">
        <v>43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10"/>
    </row>
    <row r="13" spans="1:20" ht="15.75" x14ac:dyDescent="0.2">
      <c r="A13" s="33" t="s">
        <v>60</v>
      </c>
      <c r="B13" s="19"/>
      <c r="C13" s="56"/>
      <c r="D13" s="55"/>
      <c r="E13" s="57"/>
      <c r="F13" s="4"/>
      <c r="G13" s="71" t="s">
        <v>68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5"/>
      <c r="T13" s="46" t="s">
        <v>44</v>
      </c>
    </row>
    <row r="14" spans="1:20" ht="15.75" x14ac:dyDescent="0.2">
      <c r="A14" s="16" t="s">
        <v>61</v>
      </c>
      <c r="B14" s="12"/>
      <c r="C14" s="12"/>
      <c r="D14" s="70"/>
      <c r="E14" s="58"/>
      <c r="F14" s="5"/>
      <c r="G14" s="72" t="s">
        <v>69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7"/>
      <c r="T14" s="48" t="s">
        <v>70</v>
      </c>
    </row>
    <row r="15" spans="1:20" ht="15" x14ac:dyDescent="0.2">
      <c r="A15" s="141" t="s">
        <v>9</v>
      </c>
      <c r="B15" s="142"/>
      <c r="C15" s="142"/>
      <c r="D15" s="142"/>
      <c r="E15" s="142"/>
      <c r="F15" s="142"/>
      <c r="G15" s="143"/>
      <c r="H15" s="144" t="s">
        <v>1</v>
      </c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5"/>
    </row>
    <row r="16" spans="1:20" ht="15" x14ac:dyDescent="0.2">
      <c r="A16" s="17" t="s">
        <v>18</v>
      </c>
      <c r="B16" s="34"/>
      <c r="C16" s="34"/>
      <c r="D16" s="10"/>
      <c r="E16" s="59"/>
      <c r="F16" s="10"/>
      <c r="G16" s="11" t="s">
        <v>43</v>
      </c>
      <c r="H16" s="9" t="s">
        <v>132</v>
      </c>
      <c r="I16" s="27"/>
      <c r="J16" s="27"/>
      <c r="K16" s="27"/>
      <c r="L16" s="27"/>
      <c r="M16" s="27"/>
      <c r="N16" s="6"/>
      <c r="O16" s="6"/>
      <c r="P16" s="6"/>
      <c r="Q16" s="6"/>
      <c r="R16" s="6"/>
      <c r="S16" s="26"/>
      <c r="T16" s="18"/>
    </row>
    <row r="17" spans="1:20" ht="15" x14ac:dyDescent="0.2">
      <c r="A17" s="17" t="s">
        <v>19</v>
      </c>
      <c r="B17" s="26"/>
      <c r="C17" s="26"/>
      <c r="D17" s="7"/>
      <c r="E17" s="60"/>
      <c r="F17" s="7"/>
      <c r="G17" s="106" t="s">
        <v>65</v>
      </c>
      <c r="H17" s="9" t="s">
        <v>37</v>
      </c>
      <c r="I17" s="27"/>
      <c r="J17" s="27"/>
      <c r="K17" s="27"/>
      <c r="L17" s="27"/>
      <c r="M17" s="27"/>
      <c r="N17" s="6"/>
      <c r="O17" s="6"/>
      <c r="P17" s="6"/>
      <c r="Q17" s="6"/>
      <c r="R17" s="6"/>
      <c r="S17" s="26"/>
      <c r="T17" s="18"/>
    </row>
    <row r="18" spans="1:20" ht="15" x14ac:dyDescent="0.2">
      <c r="A18" s="17" t="s">
        <v>20</v>
      </c>
      <c r="B18" s="34"/>
      <c r="C18" s="34"/>
      <c r="D18" s="8"/>
      <c r="E18" s="59"/>
      <c r="F18" s="10"/>
      <c r="G18" s="107" t="s">
        <v>66</v>
      </c>
      <c r="H18" s="9" t="s">
        <v>133</v>
      </c>
      <c r="I18" s="27"/>
      <c r="J18" s="27"/>
      <c r="K18" s="27"/>
      <c r="L18" s="27"/>
      <c r="M18" s="27"/>
      <c r="N18" s="6"/>
      <c r="O18" s="6"/>
      <c r="P18" s="6"/>
      <c r="Q18" s="6"/>
      <c r="R18" s="6"/>
      <c r="S18" s="26"/>
      <c r="T18" s="18"/>
    </row>
    <row r="19" spans="1:20" ht="16.5" thickBot="1" x14ac:dyDescent="0.25">
      <c r="A19" s="37" t="s">
        <v>15</v>
      </c>
      <c r="B19" s="24"/>
      <c r="C19" s="24"/>
      <c r="D19" s="23"/>
      <c r="E19" s="61"/>
      <c r="F19" s="36"/>
      <c r="G19" s="23" t="s">
        <v>67</v>
      </c>
      <c r="H19" s="38" t="s">
        <v>38</v>
      </c>
      <c r="I19" s="39"/>
      <c r="J19" s="39"/>
      <c r="K19" s="39"/>
      <c r="L19" s="39"/>
      <c r="M19" s="39"/>
      <c r="N19" s="24"/>
      <c r="O19" s="22"/>
      <c r="P19" s="22"/>
      <c r="Q19" s="22"/>
      <c r="R19" s="22"/>
      <c r="S19" s="54">
        <v>32</v>
      </c>
      <c r="T19" s="40" t="s">
        <v>131</v>
      </c>
    </row>
    <row r="20" spans="1:20" ht="6.75" customHeight="1" thickTop="1" thickBot="1" x14ac:dyDescent="0.25">
      <c r="A20" s="21"/>
      <c r="B20" s="20"/>
      <c r="C20" s="20"/>
      <c r="D20" s="21"/>
      <c r="E20" s="62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s="35" customFormat="1" ht="21.75" customHeight="1" thickTop="1" x14ac:dyDescent="0.2">
      <c r="A21" s="146" t="s">
        <v>7</v>
      </c>
      <c r="B21" s="111" t="s">
        <v>12</v>
      </c>
      <c r="C21" s="111" t="s">
        <v>42</v>
      </c>
      <c r="D21" s="111" t="s">
        <v>2</v>
      </c>
      <c r="E21" s="139" t="s">
        <v>36</v>
      </c>
      <c r="F21" s="111" t="s">
        <v>8</v>
      </c>
      <c r="G21" s="111" t="s">
        <v>13</v>
      </c>
      <c r="H21" s="114" t="s">
        <v>17</v>
      </c>
      <c r="I21" s="114"/>
      <c r="J21" s="114"/>
      <c r="K21" s="114"/>
      <c r="L21" s="114"/>
      <c r="M21" s="114"/>
      <c r="N21" s="114"/>
      <c r="O21" s="114"/>
      <c r="P21" s="111" t="s">
        <v>41</v>
      </c>
      <c r="Q21" s="111" t="s">
        <v>25</v>
      </c>
      <c r="R21" s="111" t="s">
        <v>26</v>
      </c>
      <c r="S21" s="115" t="s">
        <v>24</v>
      </c>
      <c r="T21" s="117" t="s">
        <v>14</v>
      </c>
    </row>
    <row r="22" spans="1:20" s="35" customFormat="1" ht="18" customHeight="1" x14ac:dyDescent="0.2">
      <c r="A22" s="147"/>
      <c r="B22" s="112"/>
      <c r="C22" s="112"/>
      <c r="D22" s="112"/>
      <c r="E22" s="140"/>
      <c r="F22" s="112"/>
      <c r="G22" s="112"/>
      <c r="H22" s="102">
        <v>1</v>
      </c>
      <c r="I22" s="102">
        <v>2</v>
      </c>
      <c r="J22" s="102">
        <v>3</v>
      </c>
      <c r="K22" s="102">
        <v>4</v>
      </c>
      <c r="L22" s="102">
        <v>5</v>
      </c>
      <c r="M22" s="102">
        <v>6</v>
      </c>
      <c r="N22" s="102">
        <v>7</v>
      </c>
      <c r="O22" s="102">
        <v>8</v>
      </c>
      <c r="P22" s="112"/>
      <c r="Q22" s="112"/>
      <c r="R22" s="112"/>
      <c r="S22" s="116"/>
      <c r="T22" s="118"/>
    </row>
    <row r="23" spans="1:20" s="3" customFormat="1" ht="24" customHeight="1" x14ac:dyDescent="0.2">
      <c r="A23" s="41">
        <v>1</v>
      </c>
      <c r="B23" s="42">
        <v>12</v>
      </c>
      <c r="C23" s="69">
        <v>10036018306</v>
      </c>
      <c r="D23" s="43" t="s">
        <v>74</v>
      </c>
      <c r="E23" s="63" t="s">
        <v>75</v>
      </c>
      <c r="F23" s="44" t="s">
        <v>23</v>
      </c>
      <c r="G23" s="84" t="s">
        <v>130</v>
      </c>
      <c r="H23" s="30"/>
      <c r="I23" s="30">
        <v>1</v>
      </c>
      <c r="J23" s="30"/>
      <c r="K23" s="30">
        <v>5</v>
      </c>
      <c r="L23" s="30">
        <v>5</v>
      </c>
      <c r="M23" s="30">
        <v>5</v>
      </c>
      <c r="N23" s="30">
        <v>5</v>
      </c>
      <c r="O23" s="30">
        <v>5</v>
      </c>
      <c r="P23" s="30"/>
      <c r="Q23" s="30">
        <f>SUM(H23:O23)</f>
        <v>26</v>
      </c>
      <c r="R23" s="30"/>
      <c r="S23" s="31" t="s">
        <v>23</v>
      </c>
      <c r="T23" s="32"/>
    </row>
    <row r="24" spans="1:20" s="3" customFormat="1" ht="24" customHeight="1" x14ac:dyDescent="0.2">
      <c r="A24" s="41">
        <v>2</v>
      </c>
      <c r="B24" s="42">
        <v>7</v>
      </c>
      <c r="C24" s="69">
        <v>10008696537</v>
      </c>
      <c r="D24" s="43" t="s">
        <v>52</v>
      </c>
      <c r="E24" s="63" t="s">
        <v>53</v>
      </c>
      <c r="F24" s="44" t="s">
        <v>23</v>
      </c>
      <c r="G24" s="84" t="s">
        <v>130</v>
      </c>
      <c r="H24" s="30">
        <v>5</v>
      </c>
      <c r="I24" s="30">
        <v>5</v>
      </c>
      <c r="J24" s="30">
        <v>2</v>
      </c>
      <c r="K24" s="30">
        <v>3</v>
      </c>
      <c r="L24" s="30">
        <v>3</v>
      </c>
      <c r="M24" s="30">
        <v>3</v>
      </c>
      <c r="N24" s="30"/>
      <c r="O24" s="30">
        <v>1</v>
      </c>
      <c r="P24" s="30"/>
      <c r="Q24" s="30">
        <f>SUM(H24:O24)</f>
        <v>22</v>
      </c>
      <c r="R24" s="30"/>
      <c r="S24" s="31" t="s">
        <v>23</v>
      </c>
      <c r="T24" s="32"/>
    </row>
    <row r="25" spans="1:20" s="3" customFormat="1" ht="24" customHeight="1" x14ac:dyDescent="0.2">
      <c r="A25" s="41">
        <v>3</v>
      </c>
      <c r="B25" s="42">
        <v>15</v>
      </c>
      <c r="C25" s="69">
        <v>10091997915</v>
      </c>
      <c r="D25" s="43" t="s">
        <v>56</v>
      </c>
      <c r="E25" s="63" t="s">
        <v>57</v>
      </c>
      <c r="F25" s="44" t="s">
        <v>23</v>
      </c>
      <c r="G25" s="84" t="s">
        <v>130</v>
      </c>
      <c r="H25" s="30"/>
      <c r="I25" s="30"/>
      <c r="J25" s="30">
        <v>5</v>
      </c>
      <c r="K25" s="30"/>
      <c r="L25" s="30"/>
      <c r="M25" s="30">
        <v>1</v>
      </c>
      <c r="N25" s="30">
        <v>2</v>
      </c>
      <c r="O25" s="30">
        <v>2</v>
      </c>
      <c r="P25" s="30"/>
      <c r="Q25" s="30">
        <f>SUM(H25:O25)</f>
        <v>10</v>
      </c>
      <c r="R25" s="30"/>
      <c r="S25" s="31" t="s">
        <v>23</v>
      </c>
      <c r="T25" s="32"/>
    </row>
    <row r="26" spans="1:20" s="3" customFormat="1" ht="24" customHeight="1" x14ac:dyDescent="0.2">
      <c r="A26" s="41">
        <v>4</v>
      </c>
      <c r="B26" s="42">
        <v>11</v>
      </c>
      <c r="C26" s="69">
        <v>10050875369</v>
      </c>
      <c r="D26" s="43" t="s">
        <v>76</v>
      </c>
      <c r="E26" s="63" t="s">
        <v>77</v>
      </c>
      <c r="F26" s="44" t="s">
        <v>23</v>
      </c>
      <c r="G26" s="84" t="s">
        <v>130</v>
      </c>
      <c r="H26" s="30"/>
      <c r="I26" s="30"/>
      <c r="J26" s="30"/>
      <c r="K26" s="30">
        <v>1</v>
      </c>
      <c r="L26" s="30"/>
      <c r="M26" s="30"/>
      <c r="N26" s="30">
        <v>3</v>
      </c>
      <c r="O26" s="30">
        <v>3</v>
      </c>
      <c r="P26" s="30"/>
      <c r="Q26" s="30">
        <f>SUM(H26:O26)</f>
        <v>7</v>
      </c>
      <c r="R26" s="30"/>
      <c r="S26" s="31" t="s">
        <v>23</v>
      </c>
      <c r="T26" s="32"/>
    </row>
    <row r="27" spans="1:20" s="3" customFormat="1" ht="24" customHeight="1" x14ac:dyDescent="0.2">
      <c r="A27" s="41">
        <v>5</v>
      </c>
      <c r="B27" s="42">
        <v>2</v>
      </c>
      <c r="C27" s="69">
        <v>10034989193</v>
      </c>
      <c r="D27" s="43" t="s">
        <v>78</v>
      </c>
      <c r="E27" s="63" t="s">
        <v>79</v>
      </c>
      <c r="F27" s="44" t="s">
        <v>23</v>
      </c>
      <c r="G27" s="84" t="s">
        <v>80</v>
      </c>
      <c r="H27" s="30">
        <v>1</v>
      </c>
      <c r="I27" s="30">
        <v>2</v>
      </c>
      <c r="J27" s="30">
        <v>3</v>
      </c>
      <c r="K27" s="30"/>
      <c r="L27" s="30">
        <v>1</v>
      </c>
      <c r="M27" s="30"/>
      <c r="N27" s="30"/>
      <c r="O27" s="30"/>
      <c r="P27" s="30"/>
      <c r="Q27" s="30">
        <f>SUM(H27:O27)</f>
        <v>7</v>
      </c>
      <c r="R27" s="30"/>
      <c r="S27" s="31" t="s">
        <v>23</v>
      </c>
      <c r="T27" s="32"/>
    </row>
    <row r="28" spans="1:20" s="3" customFormat="1" ht="24" customHeight="1" x14ac:dyDescent="0.2">
      <c r="A28" s="41">
        <v>6</v>
      </c>
      <c r="B28" s="42">
        <v>6</v>
      </c>
      <c r="C28" s="69">
        <v>10006503832</v>
      </c>
      <c r="D28" s="43" t="s">
        <v>81</v>
      </c>
      <c r="E28" s="63" t="s">
        <v>82</v>
      </c>
      <c r="F28" s="44" t="s">
        <v>23</v>
      </c>
      <c r="G28" s="84" t="s">
        <v>83</v>
      </c>
      <c r="H28" s="30"/>
      <c r="I28" s="30"/>
      <c r="J28" s="30"/>
      <c r="K28" s="30">
        <v>2</v>
      </c>
      <c r="L28" s="30">
        <v>2</v>
      </c>
      <c r="M28" s="30"/>
      <c r="N28" s="30"/>
      <c r="O28" s="30"/>
      <c r="P28" s="30"/>
      <c r="Q28" s="30">
        <f t="shared" ref="Q28:Q39" si="0">SUM(H28:O28)</f>
        <v>4</v>
      </c>
      <c r="R28" s="30"/>
      <c r="S28" s="31" t="s">
        <v>23</v>
      </c>
      <c r="T28" s="32"/>
    </row>
    <row r="29" spans="1:20" s="3" customFormat="1" ht="24" customHeight="1" x14ac:dyDescent="0.2">
      <c r="A29" s="41">
        <v>7</v>
      </c>
      <c r="B29" s="42">
        <v>1</v>
      </c>
      <c r="C29" s="69">
        <v>10059040143</v>
      </c>
      <c r="D29" s="43" t="s">
        <v>84</v>
      </c>
      <c r="E29" s="63" t="s">
        <v>85</v>
      </c>
      <c r="F29" s="44" t="s">
        <v>33</v>
      </c>
      <c r="G29" s="84" t="s">
        <v>86</v>
      </c>
      <c r="H29" s="30"/>
      <c r="I29" s="30"/>
      <c r="J29" s="30"/>
      <c r="K29" s="30"/>
      <c r="L29" s="30"/>
      <c r="M29" s="30">
        <v>2</v>
      </c>
      <c r="N29" s="30">
        <v>1</v>
      </c>
      <c r="O29" s="30"/>
      <c r="P29" s="30"/>
      <c r="Q29" s="30">
        <f t="shared" si="0"/>
        <v>3</v>
      </c>
      <c r="R29" s="30"/>
      <c r="S29" s="31" t="s">
        <v>33</v>
      </c>
      <c r="T29" s="32"/>
    </row>
    <row r="30" spans="1:20" s="3" customFormat="1" ht="24" customHeight="1" x14ac:dyDescent="0.2">
      <c r="A30" s="41">
        <v>8</v>
      </c>
      <c r="B30" s="42">
        <v>9</v>
      </c>
      <c r="C30" s="69">
        <v>10023500858</v>
      </c>
      <c r="D30" s="43" t="s">
        <v>58</v>
      </c>
      <c r="E30" s="63" t="s">
        <v>59</v>
      </c>
      <c r="F30" s="44" t="s">
        <v>23</v>
      </c>
      <c r="G30" s="84" t="s">
        <v>130</v>
      </c>
      <c r="H30" s="30"/>
      <c r="I30" s="30">
        <v>3</v>
      </c>
      <c r="J30" s="30"/>
      <c r="K30" s="30"/>
      <c r="L30" s="30"/>
      <c r="M30" s="30"/>
      <c r="N30" s="30"/>
      <c r="O30" s="30"/>
      <c r="P30" s="30"/>
      <c r="Q30" s="30">
        <f t="shared" si="0"/>
        <v>3</v>
      </c>
      <c r="R30" s="30"/>
      <c r="S30" s="31" t="s">
        <v>33</v>
      </c>
      <c r="T30" s="32"/>
    </row>
    <row r="31" spans="1:20" s="3" customFormat="1" ht="24" customHeight="1" x14ac:dyDescent="0.2">
      <c r="A31" s="41">
        <v>9</v>
      </c>
      <c r="B31" s="42">
        <v>16</v>
      </c>
      <c r="C31" s="69">
        <v>10036034975</v>
      </c>
      <c r="D31" s="43" t="s">
        <v>87</v>
      </c>
      <c r="E31" s="63" t="s">
        <v>88</v>
      </c>
      <c r="F31" s="44" t="s">
        <v>33</v>
      </c>
      <c r="G31" s="84" t="s">
        <v>130</v>
      </c>
      <c r="H31" s="30">
        <v>2</v>
      </c>
      <c r="I31" s="30"/>
      <c r="J31" s="30"/>
      <c r="K31" s="30"/>
      <c r="L31" s="30"/>
      <c r="M31" s="30"/>
      <c r="N31" s="30"/>
      <c r="O31" s="30"/>
      <c r="P31" s="30"/>
      <c r="Q31" s="30">
        <f t="shared" si="0"/>
        <v>2</v>
      </c>
      <c r="R31" s="30"/>
      <c r="S31" s="31" t="s">
        <v>33</v>
      </c>
      <c r="T31" s="32"/>
    </row>
    <row r="32" spans="1:20" s="3" customFormat="1" ht="24" customHeight="1" x14ac:dyDescent="0.2">
      <c r="A32" s="41">
        <v>10</v>
      </c>
      <c r="B32" s="42">
        <v>4</v>
      </c>
      <c r="C32" s="69">
        <v>10093888708</v>
      </c>
      <c r="D32" s="43" t="s">
        <v>89</v>
      </c>
      <c r="E32" s="63" t="s">
        <v>90</v>
      </c>
      <c r="F32" s="44" t="s">
        <v>33</v>
      </c>
      <c r="G32" s="84" t="s">
        <v>83</v>
      </c>
      <c r="H32" s="30"/>
      <c r="I32" s="30"/>
      <c r="J32" s="30">
        <v>1</v>
      </c>
      <c r="K32" s="30"/>
      <c r="L32" s="30"/>
      <c r="M32" s="30"/>
      <c r="N32" s="30"/>
      <c r="O32" s="30"/>
      <c r="P32" s="30"/>
      <c r="Q32" s="30">
        <f t="shared" si="0"/>
        <v>1</v>
      </c>
      <c r="R32" s="30"/>
      <c r="S32" s="31" t="s">
        <v>33</v>
      </c>
      <c r="T32" s="32"/>
    </row>
    <row r="33" spans="1:20" s="3" customFormat="1" ht="24" customHeight="1" x14ac:dyDescent="0.2">
      <c r="A33" s="41">
        <v>11</v>
      </c>
      <c r="B33" s="42">
        <v>10</v>
      </c>
      <c r="C33" s="69">
        <v>10013919985</v>
      </c>
      <c r="D33" s="43" t="s">
        <v>50</v>
      </c>
      <c r="E33" s="63" t="s">
        <v>51</v>
      </c>
      <c r="F33" s="44" t="s">
        <v>23</v>
      </c>
      <c r="G33" s="84" t="s">
        <v>130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1" t="s">
        <v>33</v>
      </c>
      <c r="T33" s="32"/>
    </row>
    <row r="34" spans="1:20" s="3" customFormat="1" ht="24" customHeight="1" x14ac:dyDescent="0.2">
      <c r="A34" s="41">
        <v>12</v>
      </c>
      <c r="B34" s="42">
        <v>3</v>
      </c>
      <c r="C34" s="69">
        <v>10036017393</v>
      </c>
      <c r="D34" s="43" t="s">
        <v>91</v>
      </c>
      <c r="E34" s="63" t="s">
        <v>92</v>
      </c>
      <c r="F34" s="44" t="s">
        <v>23</v>
      </c>
      <c r="G34" s="84" t="s">
        <v>83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1"/>
      <c r="T34" s="32"/>
    </row>
    <row r="35" spans="1:20" s="3" customFormat="1" ht="24" customHeight="1" x14ac:dyDescent="0.2">
      <c r="A35" s="41">
        <v>13</v>
      </c>
      <c r="B35" s="42">
        <v>22</v>
      </c>
      <c r="C35" s="69">
        <v>10036023659</v>
      </c>
      <c r="D35" s="43" t="s">
        <v>93</v>
      </c>
      <c r="E35" s="63" t="s">
        <v>94</v>
      </c>
      <c r="F35" s="44" t="s">
        <v>33</v>
      </c>
      <c r="G35" s="84" t="s">
        <v>95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1"/>
      <c r="T35" s="32"/>
    </row>
    <row r="36" spans="1:20" s="3" customFormat="1" ht="24" customHeight="1" x14ac:dyDescent="0.2">
      <c r="A36" s="41">
        <v>14</v>
      </c>
      <c r="B36" s="42">
        <v>18</v>
      </c>
      <c r="C36" s="69">
        <v>10053914196</v>
      </c>
      <c r="D36" s="43" t="s">
        <v>96</v>
      </c>
      <c r="E36" s="63" t="s">
        <v>97</v>
      </c>
      <c r="F36" s="44" t="s">
        <v>33</v>
      </c>
      <c r="G36" s="84" t="s">
        <v>98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1"/>
      <c r="T36" s="32"/>
    </row>
    <row r="37" spans="1:20" s="3" customFormat="1" ht="24" customHeight="1" x14ac:dyDescent="0.2">
      <c r="A37" s="41">
        <v>15</v>
      </c>
      <c r="B37" s="42">
        <v>17</v>
      </c>
      <c r="C37" s="69">
        <v>10053914200</v>
      </c>
      <c r="D37" s="43" t="s">
        <v>99</v>
      </c>
      <c r="E37" s="63" t="s">
        <v>97</v>
      </c>
      <c r="F37" s="44" t="s">
        <v>33</v>
      </c>
      <c r="G37" s="84" t="s">
        <v>98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1"/>
      <c r="T37" s="32"/>
    </row>
    <row r="38" spans="1:20" s="3" customFormat="1" ht="24" customHeight="1" x14ac:dyDescent="0.2">
      <c r="A38" s="41">
        <v>16</v>
      </c>
      <c r="B38" s="42">
        <v>8</v>
      </c>
      <c r="C38" s="69">
        <v>10010084849</v>
      </c>
      <c r="D38" s="43" t="s">
        <v>54</v>
      </c>
      <c r="E38" s="63" t="s">
        <v>55</v>
      </c>
      <c r="F38" s="44" t="s">
        <v>23</v>
      </c>
      <c r="G38" s="84" t="s">
        <v>130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1"/>
      <c r="T38" s="32"/>
    </row>
    <row r="39" spans="1:20" s="3" customFormat="1" ht="24" customHeight="1" x14ac:dyDescent="0.2">
      <c r="A39" s="41" t="s">
        <v>100</v>
      </c>
      <c r="B39" s="42">
        <v>14</v>
      </c>
      <c r="C39" s="69">
        <v>10036064681</v>
      </c>
      <c r="D39" s="43" t="s">
        <v>101</v>
      </c>
      <c r="E39" s="63" t="s">
        <v>102</v>
      </c>
      <c r="F39" s="44" t="s">
        <v>33</v>
      </c>
      <c r="G39" s="84" t="s">
        <v>130</v>
      </c>
      <c r="H39" s="30">
        <v>3</v>
      </c>
      <c r="I39" s="30"/>
      <c r="J39" s="30"/>
      <c r="K39" s="30"/>
      <c r="L39" s="30"/>
      <c r="M39" s="30"/>
      <c r="N39" s="30"/>
      <c r="O39" s="30"/>
      <c r="P39" s="30"/>
      <c r="Q39" s="30">
        <f t="shared" si="0"/>
        <v>3</v>
      </c>
      <c r="R39" s="30"/>
      <c r="S39" s="31"/>
      <c r="T39" s="32"/>
    </row>
    <row r="40" spans="1:20" s="3" customFormat="1" ht="24" customHeight="1" x14ac:dyDescent="0.2">
      <c r="A40" s="41" t="s">
        <v>100</v>
      </c>
      <c r="B40" s="42">
        <v>5</v>
      </c>
      <c r="C40" s="69">
        <v>10118635125</v>
      </c>
      <c r="D40" s="43" t="s">
        <v>103</v>
      </c>
      <c r="E40" s="63" t="s">
        <v>104</v>
      </c>
      <c r="F40" s="44" t="s">
        <v>33</v>
      </c>
      <c r="G40" s="84" t="s">
        <v>83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1"/>
      <c r="T40" s="32"/>
    </row>
    <row r="41" spans="1:20" s="3" customFormat="1" ht="24" customHeight="1" x14ac:dyDescent="0.2">
      <c r="A41" s="41" t="s">
        <v>100</v>
      </c>
      <c r="B41" s="42">
        <v>14</v>
      </c>
      <c r="C41" s="69">
        <v>10036064681</v>
      </c>
      <c r="D41" s="43" t="s">
        <v>101</v>
      </c>
      <c r="E41" s="63" t="s">
        <v>102</v>
      </c>
      <c r="F41" s="44" t="s">
        <v>33</v>
      </c>
      <c r="G41" s="84" t="s">
        <v>130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1"/>
      <c r="T41" s="32"/>
    </row>
    <row r="42" spans="1:20" s="3" customFormat="1" ht="24" customHeight="1" x14ac:dyDescent="0.2">
      <c r="A42" s="41" t="s">
        <v>100</v>
      </c>
      <c r="B42" s="42">
        <v>19</v>
      </c>
      <c r="C42" s="69">
        <v>10093059356</v>
      </c>
      <c r="D42" s="43" t="s">
        <v>105</v>
      </c>
      <c r="E42" s="63" t="s">
        <v>106</v>
      </c>
      <c r="F42" s="44" t="s">
        <v>33</v>
      </c>
      <c r="G42" s="84" t="s">
        <v>98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1"/>
      <c r="T42" s="32"/>
    </row>
    <row r="43" spans="1:20" s="3" customFormat="1" ht="24" customHeight="1" x14ac:dyDescent="0.2">
      <c r="A43" s="41" t="s">
        <v>100</v>
      </c>
      <c r="B43" s="42">
        <v>26</v>
      </c>
      <c r="C43" s="69">
        <v>10012584621</v>
      </c>
      <c r="D43" s="43" t="s">
        <v>107</v>
      </c>
      <c r="E43" s="63" t="s">
        <v>108</v>
      </c>
      <c r="F43" s="44" t="s">
        <v>23</v>
      </c>
      <c r="G43" s="84" t="s">
        <v>109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1"/>
      <c r="T43" s="32"/>
    </row>
    <row r="44" spans="1:20" s="3" customFormat="1" ht="24" customHeight="1" x14ac:dyDescent="0.2">
      <c r="A44" s="41" t="s">
        <v>100</v>
      </c>
      <c r="B44" s="42">
        <v>24</v>
      </c>
      <c r="C44" s="69">
        <v>10036045483</v>
      </c>
      <c r="D44" s="43" t="s">
        <v>110</v>
      </c>
      <c r="E44" s="63" t="s">
        <v>111</v>
      </c>
      <c r="F44" s="44" t="s">
        <v>33</v>
      </c>
      <c r="G44" s="84" t="s">
        <v>109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1"/>
      <c r="T44" s="32"/>
    </row>
    <row r="45" spans="1:20" s="3" customFormat="1" ht="24" customHeight="1" x14ac:dyDescent="0.2">
      <c r="A45" s="41" t="s">
        <v>100</v>
      </c>
      <c r="B45" s="42">
        <v>13</v>
      </c>
      <c r="C45" s="69">
        <v>10036075900</v>
      </c>
      <c r="D45" s="43" t="s">
        <v>112</v>
      </c>
      <c r="E45" s="63" t="s">
        <v>113</v>
      </c>
      <c r="F45" s="44" t="s">
        <v>23</v>
      </c>
      <c r="G45" s="84" t="s">
        <v>130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1"/>
      <c r="T45" s="32"/>
    </row>
    <row r="46" spans="1:20" s="3" customFormat="1" ht="24" customHeight="1" x14ac:dyDescent="0.2">
      <c r="A46" s="41" t="s">
        <v>100</v>
      </c>
      <c r="B46" s="42">
        <v>25</v>
      </c>
      <c r="C46" s="69">
        <v>10126421090</v>
      </c>
      <c r="D46" s="43" t="s">
        <v>114</v>
      </c>
      <c r="E46" s="63" t="s">
        <v>115</v>
      </c>
      <c r="F46" s="44" t="s">
        <v>33</v>
      </c>
      <c r="G46" s="84" t="s">
        <v>109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1"/>
      <c r="T46" s="32"/>
    </row>
    <row r="47" spans="1:20" s="3" customFormat="1" ht="24" customHeight="1" x14ac:dyDescent="0.2">
      <c r="A47" s="41" t="s">
        <v>100</v>
      </c>
      <c r="B47" s="42">
        <v>23</v>
      </c>
      <c r="C47" s="69">
        <v>10055580980</v>
      </c>
      <c r="D47" s="43" t="s">
        <v>116</v>
      </c>
      <c r="E47" s="63" t="s">
        <v>117</v>
      </c>
      <c r="F47" s="44" t="s">
        <v>23</v>
      </c>
      <c r="G47" s="84" t="s">
        <v>109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1"/>
      <c r="T47" s="32"/>
    </row>
    <row r="48" spans="1:20" s="3" customFormat="1" ht="24" customHeight="1" x14ac:dyDescent="0.2">
      <c r="A48" s="41" t="s">
        <v>118</v>
      </c>
      <c r="B48" s="42">
        <v>21</v>
      </c>
      <c r="C48" s="69">
        <v>10034956356</v>
      </c>
      <c r="D48" s="43" t="s">
        <v>119</v>
      </c>
      <c r="E48" s="63" t="s">
        <v>120</v>
      </c>
      <c r="F48" s="44" t="s">
        <v>21</v>
      </c>
      <c r="G48" s="84" t="s">
        <v>95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1"/>
      <c r="T48" s="32"/>
    </row>
    <row r="49" spans="1:20" s="3" customFormat="1" ht="24" customHeight="1" x14ac:dyDescent="0.2">
      <c r="A49" s="41" t="s">
        <v>118</v>
      </c>
      <c r="B49" s="42">
        <v>27</v>
      </c>
      <c r="C49" s="69">
        <v>10132256854</v>
      </c>
      <c r="D49" s="43" t="s">
        <v>121</v>
      </c>
      <c r="E49" s="63" t="s">
        <v>122</v>
      </c>
      <c r="F49" s="44" t="s">
        <v>40</v>
      </c>
      <c r="G49" s="84" t="s">
        <v>123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1"/>
      <c r="T49" s="32"/>
    </row>
    <row r="50" spans="1:20" s="3" customFormat="1" ht="24" customHeight="1" x14ac:dyDescent="0.2">
      <c r="A50" s="41" t="s">
        <v>118</v>
      </c>
      <c r="B50" s="42">
        <v>28</v>
      </c>
      <c r="C50" s="69">
        <v>10132273931</v>
      </c>
      <c r="D50" s="43" t="s">
        <v>124</v>
      </c>
      <c r="E50" s="63" t="s">
        <v>125</v>
      </c>
      <c r="F50" s="44" t="s">
        <v>40</v>
      </c>
      <c r="G50" s="84" t="s">
        <v>123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1"/>
      <c r="T50" s="32"/>
    </row>
    <row r="51" spans="1:20" s="3" customFormat="1" ht="24" customHeight="1" x14ac:dyDescent="0.2">
      <c r="A51" s="41" t="s">
        <v>118</v>
      </c>
      <c r="B51" s="42">
        <v>29</v>
      </c>
      <c r="C51" s="69">
        <v>10132274032</v>
      </c>
      <c r="D51" s="43" t="s">
        <v>126</v>
      </c>
      <c r="E51" s="63" t="s">
        <v>127</v>
      </c>
      <c r="F51" s="44" t="s">
        <v>40</v>
      </c>
      <c r="G51" s="84" t="s">
        <v>123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1"/>
      <c r="T51" s="32"/>
    </row>
    <row r="52" spans="1:20" s="3" customFormat="1" ht="24" customHeight="1" thickBot="1" x14ac:dyDescent="0.25">
      <c r="A52" s="92" t="s">
        <v>118</v>
      </c>
      <c r="B52" s="93">
        <v>30</v>
      </c>
      <c r="C52" s="94">
        <v>10132274234</v>
      </c>
      <c r="D52" s="95" t="s">
        <v>128</v>
      </c>
      <c r="E52" s="96" t="s">
        <v>129</v>
      </c>
      <c r="F52" s="97" t="s">
        <v>40</v>
      </c>
      <c r="G52" s="98" t="s">
        <v>123</v>
      </c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00"/>
      <c r="T52" s="101"/>
    </row>
    <row r="53" spans="1:20" ht="9.75" customHeight="1" thickTop="1" thickBot="1" x14ac:dyDescent="0.25">
      <c r="A53" s="21"/>
      <c r="B53" s="20"/>
      <c r="C53" s="20"/>
      <c r="D53" s="21"/>
      <c r="E53" s="62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</row>
    <row r="54" spans="1:20" ht="15.75" thickTop="1" x14ac:dyDescent="0.2">
      <c r="A54" s="128" t="s">
        <v>5</v>
      </c>
      <c r="B54" s="129"/>
      <c r="C54" s="129"/>
      <c r="D54" s="129"/>
      <c r="E54" s="82"/>
      <c r="F54" s="82"/>
      <c r="G54" s="129" t="s">
        <v>6</v>
      </c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30"/>
    </row>
    <row r="55" spans="1:20" ht="15" x14ac:dyDescent="0.2">
      <c r="A55" s="83" t="s">
        <v>71</v>
      </c>
      <c r="B55" s="26"/>
      <c r="C55" s="79"/>
      <c r="D55" s="19"/>
      <c r="E55" s="64"/>
      <c r="F55" s="19"/>
      <c r="G55" s="28" t="s">
        <v>34</v>
      </c>
      <c r="H55" s="52">
        <v>8</v>
      </c>
      <c r="M55" s="14"/>
      <c r="N55" s="14"/>
      <c r="O55" s="14"/>
      <c r="R55" s="49"/>
      <c r="S55" s="85" t="s">
        <v>32</v>
      </c>
      <c r="T55" s="86">
        <f>COUNTIF(F23:F52,"ЗМС")</f>
        <v>0</v>
      </c>
    </row>
    <row r="56" spans="1:20" ht="15" x14ac:dyDescent="0.2">
      <c r="A56" s="83" t="s">
        <v>72</v>
      </c>
      <c r="B56" s="26"/>
      <c r="C56" s="80"/>
      <c r="D56" s="25"/>
      <c r="E56" s="65"/>
      <c r="F56" s="25"/>
      <c r="G56" s="28" t="s">
        <v>27</v>
      </c>
      <c r="H56" s="52">
        <f>H57+H61</f>
        <v>30</v>
      </c>
      <c r="M56" s="14"/>
      <c r="N56" s="14"/>
      <c r="O56" s="14"/>
      <c r="R56" s="14"/>
      <c r="S56" s="87" t="s">
        <v>21</v>
      </c>
      <c r="T56" s="88">
        <f>COUNTIF(F23:F52,"МСМК")</f>
        <v>1</v>
      </c>
    </row>
    <row r="57" spans="1:20" ht="15" x14ac:dyDescent="0.2">
      <c r="A57" s="83" t="s">
        <v>48</v>
      </c>
      <c r="B57" s="26"/>
      <c r="C57" s="53"/>
      <c r="D57" s="25"/>
      <c r="E57" s="65"/>
      <c r="F57" s="25"/>
      <c r="G57" s="28" t="s">
        <v>28</v>
      </c>
      <c r="H57" s="52">
        <f>H58+H59+H60</f>
        <v>25</v>
      </c>
      <c r="M57" s="14"/>
      <c r="N57" s="14"/>
      <c r="O57" s="14"/>
      <c r="R57" s="14"/>
      <c r="S57" s="87" t="s">
        <v>23</v>
      </c>
      <c r="T57" s="88">
        <f>COUNTIF(F23:F52,"МС")</f>
        <v>13</v>
      </c>
    </row>
    <row r="58" spans="1:20" ht="15" x14ac:dyDescent="0.2">
      <c r="A58" s="83" t="s">
        <v>73</v>
      </c>
      <c r="B58" s="26"/>
      <c r="C58" s="53"/>
      <c r="D58" s="25"/>
      <c r="E58" s="65"/>
      <c r="F58" s="25"/>
      <c r="G58" s="28" t="s">
        <v>29</v>
      </c>
      <c r="H58" s="52">
        <f>COUNT(A23:A52)</f>
        <v>16</v>
      </c>
      <c r="M58" s="14"/>
      <c r="N58" s="14"/>
      <c r="O58" s="14"/>
      <c r="R58" s="14"/>
      <c r="S58" s="87" t="s">
        <v>33</v>
      </c>
      <c r="T58" s="88">
        <f>COUNTIF(F23:F52,"КМС")</f>
        <v>12</v>
      </c>
    </row>
    <row r="59" spans="1:20" ht="15" x14ac:dyDescent="0.2">
      <c r="A59" s="50"/>
      <c r="B59" s="7"/>
      <c r="C59" s="81"/>
      <c r="D59" s="25"/>
      <c r="E59" s="65"/>
      <c r="F59" s="25"/>
      <c r="G59" s="28" t="s">
        <v>30</v>
      </c>
      <c r="H59" s="52">
        <f>COUNTIF(A23:A52,"НФ")</f>
        <v>9</v>
      </c>
      <c r="M59" s="14"/>
      <c r="N59" s="14"/>
      <c r="O59" s="14"/>
      <c r="R59" s="14"/>
      <c r="S59" s="87" t="s">
        <v>40</v>
      </c>
      <c r="T59" s="88">
        <f>COUNTIF(F23:F52,"1 СР")</f>
        <v>4</v>
      </c>
    </row>
    <row r="60" spans="1:20" ht="15" x14ac:dyDescent="0.2">
      <c r="A60" s="29"/>
      <c r="B60" s="26"/>
      <c r="C60" s="53"/>
      <c r="D60" s="25"/>
      <c r="E60" s="65"/>
      <c r="F60" s="25"/>
      <c r="G60" s="28" t="s">
        <v>35</v>
      </c>
      <c r="H60" s="52">
        <f>COUNTIF(A23:A52,"ДСКВ")</f>
        <v>0</v>
      </c>
      <c r="M60" s="14"/>
      <c r="N60" s="14"/>
      <c r="O60" s="14"/>
      <c r="R60" s="14"/>
      <c r="S60" s="87" t="s">
        <v>46</v>
      </c>
      <c r="T60" s="88">
        <f>COUNTIF(F23:F52,"2 СР")</f>
        <v>0</v>
      </c>
    </row>
    <row r="61" spans="1:20" ht="15" x14ac:dyDescent="0.2">
      <c r="A61" s="29"/>
      <c r="B61" s="26"/>
      <c r="C61" s="53"/>
      <c r="D61" s="25"/>
      <c r="E61" s="65"/>
      <c r="F61" s="25"/>
      <c r="G61" s="28" t="s">
        <v>31</v>
      </c>
      <c r="H61" s="89">
        <f>COUNTIF(A23:A52,"НС")</f>
        <v>5</v>
      </c>
      <c r="M61" s="14"/>
      <c r="N61" s="14"/>
      <c r="O61" s="14"/>
      <c r="R61" s="14"/>
      <c r="S61" s="90" t="s">
        <v>47</v>
      </c>
      <c r="T61" s="91">
        <f>COUNTIF(F23:F52,"3 СР")</f>
        <v>0</v>
      </c>
    </row>
    <row r="62" spans="1:20" ht="4.5" customHeight="1" x14ac:dyDescent="0.2">
      <c r="A62" s="50"/>
      <c r="B62" s="15"/>
      <c r="C62" s="15"/>
      <c r="D62" s="7"/>
      <c r="E62" s="66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51"/>
    </row>
    <row r="63" spans="1:20" ht="15.75" x14ac:dyDescent="0.2">
      <c r="A63" s="133" t="s">
        <v>3</v>
      </c>
      <c r="B63" s="131"/>
      <c r="C63" s="131"/>
      <c r="D63" s="131"/>
      <c r="E63" s="131" t="s">
        <v>11</v>
      </c>
      <c r="F63" s="131"/>
      <c r="G63" s="131"/>
      <c r="H63" s="131" t="s">
        <v>4</v>
      </c>
      <c r="I63" s="131"/>
      <c r="J63" s="131"/>
      <c r="K63" s="131"/>
      <c r="L63" s="131"/>
      <c r="M63" s="131"/>
      <c r="N63" s="131"/>
      <c r="O63" s="131"/>
      <c r="P63" s="131"/>
      <c r="Q63" s="131" t="s">
        <v>45</v>
      </c>
      <c r="R63" s="131"/>
      <c r="S63" s="131"/>
      <c r="T63" s="132"/>
    </row>
    <row r="64" spans="1:20" s="77" customFormat="1" ht="15.75" x14ac:dyDescent="0.2">
      <c r="A64" s="73"/>
      <c r="B64" s="74"/>
      <c r="C64" s="74"/>
      <c r="D64" s="74"/>
      <c r="E64" s="74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6"/>
    </row>
    <row r="65" spans="1:20" s="77" customFormat="1" ht="15.75" x14ac:dyDescent="0.2">
      <c r="A65" s="73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8"/>
    </row>
    <row r="66" spans="1:20" x14ac:dyDescent="0.2">
      <c r="A66" s="122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04"/>
      <c r="Q66" s="123"/>
      <c r="R66" s="123"/>
      <c r="S66" s="123"/>
      <c r="T66" s="124"/>
    </row>
    <row r="67" spans="1:20" x14ac:dyDescent="0.2">
      <c r="A67" s="103"/>
      <c r="B67" s="104"/>
      <c r="C67" s="104"/>
      <c r="D67" s="104"/>
      <c r="E67" s="67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5"/>
    </row>
    <row r="68" spans="1:20" x14ac:dyDescent="0.2">
      <c r="A68" s="103"/>
      <c r="B68" s="104"/>
      <c r="C68" s="104"/>
      <c r="D68" s="104"/>
      <c r="E68" s="67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5"/>
    </row>
    <row r="69" spans="1:20" ht="16.5" thickBot="1" x14ac:dyDescent="0.25">
      <c r="A69" s="127" t="s">
        <v>43</v>
      </c>
      <c r="B69" s="125"/>
      <c r="C69" s="125"/>
      <c r="D69" s="125"/>
      <c r="E69" s="125" t="str">
        <f>G17</f>
        <v>Юдина Л.Н. (ВК, Забайкальский край)</v>
      </c>
      <c r="F69" s="125"/>
      <c r="G69" s="125"/>
      <c r="H69" s="125" t="str">
        <f>G18</f>
        <v>Кавун С.М. (1К, Краснодарский край)</v>
      </c>
      <c r="I69" s="125"/>
      <c r="J69" s="125"/>
      <c r="K69" s="125"/>
      <c r="L69" s="125"/>
      <c r="M69" s="125"/>
      <c r="N69" s="125"/>
      <c r="O69" s="125"/>
      <c r="P69" s="125"/>
      <c r="Q69" s="125" t="str">
        <f>G19</f>
        <v>Попова Е.В. (ВК, г. Воронеж)</v>
      </c>
      <c r="R69" s="125"/>
      <c r="S69" s="125"/>
      <c r="T69" s="126"/>
    </row>
    <row r="70" spans="1:20" ht="13.5" thickTop="1" x14ac:dyDescent="0.2"/>
  </sheetData>
  <sortState ref="B23:AC32">
    <sortCondition descending="1" ref="Q23:Q32"/>
  </sortState>
  <mergeCells count="40">
    <mergeCell ref="A1:T1"/>
    <mergeCell ref="A2:T2"/>
    <mergeCell ref="A3:T3"/>
    <mergeCell ref="A4:T4"/>
    <mergeCell ref="R21:R22"/>
    <mergeCell ref="A6:T6"/>
    <mergeCell ref="A7:T7"/>
    <mergeCell ref="A9:T9"/>
    <mergeCell ref="D21:D22"/>
    <mergeCell ref="E21:E22"/>
    <mergeCell ref="F21:F22"/>
    <mergeCell ref="G21:G22"/>
    <mergeCell ref="A15:G15"/>
    <mergeCell ref="H15:T15"/>
    <mergeCell ref="A21:A22"/>
    <mergeCell ref="A5:T5"/>
    <mergeCell ref="A54:D54"/>
    <mergeCell ref="G54:T54"/>
    <mergeCell ref="Q63:T63"/>
    <mergeCell ref="A63:D63"/>
    <mergeCell ref="E63:G63"/>
    <mergeCell ref="H63:P63"/>
    <mergeCell ref="A66:E66"/>
    <mergeCell ref="F66:O66"/>
    <mergeCell ref="Q66:T66"/>
    <mergeCell ref="Q69:T69"/>
    <mergeCell ref="A69:D69"/>
    <mergeCell ref="E69:G69"/>
    <mergeCell ref="H69:P69"/>
    <mergeCell ref="A12:T12"/>
    <mergeCell ref="B21:B22"/>
    <mergeCell ref="C21:C22"/>
    <mergeCell ref="A8:T8"/>
    <mergeCell ref="H21:O21"/>
    <mergeCell ref="P21:P22"/>
    <mergeCell ref="Q21:Q22"/>
    <mergeCell ref="S21:S22"/>
    <mergeCell ref="T21:T22"/>
    <mergeCell ref="A10:T10"/>
    <mergeCell ref="A11:T11"/>
  </mergeCells>
  <conditionalFormatting sqref="P64:P68 P1:P14 P16:P53 P70:P1048576 Q69 Q63 P62 G55:G61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69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2021-05-18T13:50:02Z</cp:lastPrinted>
  <dcterms:created xsi:type="dcterms:W3CDTF">1996-10-08T23:32:33Z</dcterms:created>
  <dcterms:modified xsi:type="dcterms:W3CDTF">2022-08-02T12:22:02Z</dcterms:modified>
</cp:coreProperties>
</file>