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13_ncr:1_{88501723-EF1D-4C31-A4A8-BE29DA5548E6}" xr6:coauthVersionLast="45" xr6:coauthVersionMax="45" xr10:uidLastSave="{00000000-0000-0000-0000-000000000000}"/>
  <bookViews>
    <workbookView xWindow="1776" yWindow="1776" windowWidth="17280" windowHeight="8964" xr2:uid="{EC397A22-CBBA-461B-9F23-E93B50528C2F}"/>
  </bookViews>
  <sheets>
    <sheet name=" ИГ юниорки" sheetId="1" r:id="rId1"/>
  </sheets>
  <definedNames>
    <definedName name="_xlnm.Print_Titles" localSheetId="0">' ИГ юниорки'!$21:$22</definedName>
    <definedName name="_xlnm.Print_Area" localSheetId="0">' ИГ юниорки'!$A$1:$L$52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1" l="1"/>
  <c r="A52" i="1"/>
  <c r="J46" i="1"/>
  <c r="G46" i="1"/>
  <c r="D46" i="1"/>
  <c r="A46" i="1"/>
  <c r="H44" i="1"/>
  <c r="H43" i="1"/>
  <c r="H39" i="1" s="1"/>
  <c r="H38" i="1" s="1"/>
  <c r="H42" i="1"/>
  <c r="H41" i="1"/>
  <c r="H40" i="1"/>
  <c r="L39" i="1"/>
  <c r="L38" i="1"/>
  <c r="L37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</calcChain>
</file>

<file path=xl/sharedStrings.xml><?xml version="1.0" encoding="utf-8"?>
<sst xmlns="http://schemas.openxmlformats.org/spreadsheetml/2006/main" count="114" uniqueCount="91">
  <si>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</si>
  <si>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</si>
  <si>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</si>
  <si>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</si>
  <si>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</si>
  <si>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</si>
  <si>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</si>
  <si>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 xml:space="preserve">шоссе - индивидуальная гонка на время </t>
  </si>
  <si>
    <t>Юниорки 17-18 лет</t>
  </si>
  <si>
    <t>МЕСТО ПРОВЕДЕНИЯ: г. Воронеж</t>
  </si>
  <si>
    <t xml:space="preserve">НАЧАЛО ГОНКИ: 10ч 00м </t>
  </si>
  <si>
    <t>№ ВРВС: 0080521811Б</t>
  </si>
  <si>
    <t>ДАТА ПРОВЕДЕНИЯ: 13 мая 2024 года</t>
  </si>
  <si>
    <t>ОКОНЧАНИЕ ГОНКИ: 11ч 00м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</si>
  <si>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</si>
  <si>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</si>
  <si>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</si>
  <si>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</si>
  <si>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</si>
  <si>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</si>
  <si>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</si>
  <si>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</si>
  <si>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</si>
  <si>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</si>
  <si>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</si>
  <si>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</si>
  <si>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</si>
  <si>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</si>
  <si>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/1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</si>
  <si>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</si>
  <si>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</si>
  <si>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</si>
  <si>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</si>
  <si>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</si>
  <si>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</si>
  <si>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</si>
  <si>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</si>
  <si>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</si>
  <si>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</si>
  <si>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</si>
  <si>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</si>
  <si>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10130755980</t>
  </si>
  <si>
    <t>КАНИЩЕВА Софья</t>
  </si>
  <si>
    <t>КМС</t>
  </si>
  <si>
    <t>Воронежская область ГБУ ДО ВО «СШОР № 1»</t>
  </si>
  <si>
    <t>UCI ID 10104582754</t>
  </si>
  <si>
    <t>ТКАЧУК Анастасия</t>
  </si>
  <si>
    <t>Воронежская область МБУДО СШОР №8</t>
  </si>
  <si>
    <t>UCI ID 10124554044</t>
  </si>
  <si>
    <t>КАРТОВЕЦ Дарья</t>
  </si>
  <si>
    <t>UCI ID 10126583566</t>
  </si>
  <si>
    <t>КРАСУЛИНА Марина</t>
  </si>
  <si>
    <t>Московская обл. ГБУ ДО МО "СШОР ПО ВЕЛОСПОРТУ"</t>
  </si>
  <si>
    <t>UCI ID 10127774747</t>
  </si>
  <si>
    <t>БУЛАВКИНА Анастасия</t>
  </si>
  <si>
    <t>Московская обл   ГБУ МО «ЦСП ОВС»,  ГБУ ДО  МО «СШОР ПО ВЕЛОСПОРТУ»</t>
  </si>
  <si>
    <t>БЕРЕБНЕВА Екатерина</t>
  </si>
  <si>
    <t>Тульская область МОУ ДО Ясногорского района</t>
  </si>
  <si>
    <t>UCI ID 10113497761</t>
  </si>
  <si>
    <t>ДЮКАРЕВА Дарья</t>
  </si>
  <si>
    <t>Белгородская область</t>
  </si>
  <si>
    <t>КАРТЫШОВА Яна</t>
  </si>
  <si>
    <t>НС</t>
  </si>
  <si>
    <t>САМОФАЛОВА Елизавета</t>
  </si>
  <si>
    <t>Орловская область МБУ ДО "Спортивна школа №1 г. Орла"</t>
  </si>
  <si>
    <t>ЧИМИРЗАЕВА Манзура</t>
  </si>
  <si>
    <t>КОБЕЦ Александра</t>
  </si>
  <si>
    <t>СУДАКОВА Ангелина</t>
  </si>
  <si>
    <t>ПОГОДНЫЕ УСЛОВИЯ</t>
  </si>
  <si>
    <t>СТАТИСТИКА ГОНКИ</t>
  </si>
  <si>
    <t>Температура: +11+12</t>
  </si>
  <si>
    <t>Субъектов РФ</t>
  </si>
  <si>
    <t>ЗМС</t>
  </si>
  <si>
    <t>Влажность: 72%</t>
  </si>
  <si>
    <t>Заявлено</t>
  </si>
  <si>
    <t>МСМК</t>
  </si>
  <si>
    <t>Осадки: н.облачность</t>
  </si>
  <si>
    <t>Стартовало</t>
  </si>
  <si>
    <t>МС</t>
  </si>
  <si>
    <t>Ветер: 3,0 км/ч (ю)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</si>
  <si>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</si>
  <si>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</si>
  <si>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</si>
  <si>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</si>
  <si>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</si>
  <si>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</si>
  <si>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</si>
  <si>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</si>
  <si>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 xml:space="preserve">ЕЛИФЕРОВ А.В. (ВК, г. ВОРОНЕЖ) </t>
  </si>
  <si>
    <t xml:space="preserve">ДОБРОСОЦКАЯ Т.В. (1 КАТ., г. ВОРОНЕЖ) 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</si>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</sst>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mm:ss.00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left"/>
    </xf>
    <xf numFmtId="14" fontId="13" fillId="2" borderId="0" xfId="2" applyNumberFormat="1" applyFont="1" applyFill="1" applyAlignment="1">
      <alignment horizontal="center"/>
    </xf>
    <xf numFmtId="49" fontId="1" fillId="2" borderId="0" xfId="2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2" borderId="0" xfId="2" applyFont="1" applyFill="1" applyAlignment="1">
      <alignment horizontal="center" vertical="center"/>
    </xf>
    <xf numFmtId="0" fontId="1" fillId="2" borderId="0" xfId="2" applyFont="1" applyFill="1"/>
    <xf numFmtId="0" fontId="15" fillId="2" borderId="0" xfId="2" applyFont="1" applyFill="1"/>
    <xf numFmtId="14" fontId="1" fillId="2" borderId="0" xfId="2" applyNumberFormat="1" applyFont="1" applyFill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0" xfId="2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1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9" fontId="16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14" fontId="10" fillId="3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 xr:uid="{0EB0901F-3703-4676-A6EB-917666A5D0FD}"/>
    <cellStyle name="Обычный_Стартовый протокол Смирнов_20101106_Results" xfId="1" xr:uid="{BE637F9B-2C4B-4E3D-8FFF-DD6EA4EBBED8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CB824C2-22D3-4C26-A524-A6ABEA6DA11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77429" cy="60521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2</xdr:col>
      <xdr:colOff>975179</xdr:colOff>
      <xdr:row>2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4647C2C-0254-4AEF-8F89-E0C4F564A3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5346"/>
          <a:ext cx="1017089" cy="614734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E408851A-7FFA-4A8B-BC06-25E828BB0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15925" y="47626"/>
          <a:ext cx="546735" cy="686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2</xdr:row>
      <xdr:rowOff>173314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D4182EB-369D-47DF-9B5B-8ADA8EEAB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8410" y="66675"/>
          <a:ext cx="571500" cy="594319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914400</xdr:colOff>
      <xdr:row>46</xdr:row>
      <xdr:rowOff>247077</xdr:rowOff>
    </xdr:from>
    <xdr:to>
      <xdr:col>4</xdr:col>
      <xdr:colOff>577565</xdr:colOff>
      <xdr:row>49</xdr:row>
      <xdr:rowOff>255270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9DA91C2-3724-4084-9ACE-46ED30502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4520" y="11014137"/>
          <a:ext cx="2589245" cy="831153"/>
        </a:xfrm>
        <a:prstGeom prst="rect">
          <a:avLst/>
        </a:prstGeom>
      </xdr:spPr>
    </xdr:pic>
    <xdr:clientData/>
  </xdr:twoCellAnchor>
  <xdr:twoCellAnchor editAs="oneCell">
    <xdr:from>
      <xdr:col>10</xdr:col>
      <xdr:colOff>428625</xdr:colOff>
      <xdr:row>46</xdr:row>
      <xdr:rowOff>212932</xdr:rowOff>
    </xdr:from>
    <xdr:to>
      <xdr:col>11</xdr:col>
      <xdr:colOff>180232</xdr:colOff>
      <xdr:row>48</xdr:row>
      <xdr:rowOff>257555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4977B74-CB65-4D7E-84DE-BFD8A4677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5425" y="10979992"/>
          <a:ext cx="688867" cy="593263"/>
        </a:xfrm>
        <a:prstGeom prst="rect">
          <a:avLst/>
        </a:prstGeom>
      </xdr:spPr>
    </xdr:pic>
    <xdr:clientData/>
  </xdr:twoCellAnchor>
  <xdr:twoCellAnchor editAs="oneCell">
    <xdr:from>
      <xdr:col>6</xdr:col>
      <xdr:colOff>2647950</xdr:colOff>
      <xdr:row>46</xdr:row>
      <xdr:rowOff>180974</xdr:rowOff>
    </xdr:from>
    <xdr:to>
      <xdr:col>6</xdr:col>
      <xdr:colOff>3482672</xdr:colOff>
      <xdr:row>49</xdr:row>
      <xdr:rowOff>235838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2D0D54C-50FA-4BB9-ABFE-DF781F94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0030" y="10948034"/>
          <a:ext cx="834722" cy="877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BFF2-428D-491E-A500-6449D890777E}">
  <sheetPr>
    <tabColor theme="3" tint="-0.249977111117893"/>
    <pageSetUpPr fitToPage="1"/>
  </sheetPr>
  <dimension ref="A1:U61"/>
  <sheetViews>
    <sheetView tabSelected="1" view="pageBreakPreview" zoomScaleNormal="100" zoomScaleSheetLayoutView="100" zoomScalePageLayoutView="50" workbookViewId="0">
      <selection activeCell="A11" sqref="A11:L11"/>
    </sheetView>
  </sheetViews>
  <sheetFormatPr defaultColWidth="9.109375" defaultRowHeight="13.8" x14ac:dyDescent="0.25"/>
  <cols>
    <col min="1" max="1" width="7" style="5" customWidth="1"/>
    <col min="2" max="2" width="7" style="11" customWidth="1"/>
    <col min="3" max="3" width="21.109375" style="11" bestFit="1" customWidth="1"/>
    <col min="4" max="4" width="21.5546875" style="5" bestFit="1" customWidth="1"/>
    <col min="5" max="5" width="11.6640625" style="6" customWidth="1"/>
    <col min="6" max="6" width="7.6640625" style="5" customWidth="1"/>
    <col min="7" max="7" width="61" style="5" bestFit="1" customWidth="1"/>
    <col min="8" max="8" width="15.33203125" style="18" customWidth="1"/>
    <col min="9" max="9" width="17" style="8" customWidth="1"/>
    <col min="10" max="10" width="12.88671875" style="9" bestFit="1" customWidth="1"/>
    <col min="11" max="11" width="13.6640625" style="5" customWidth="1"/>
    <col min="12" max="12" width="18.6640625" style="5" customWidth="1"/>
    <col min="13" max="16384" width="9.109375" style="5"/>
  </cols>
  <sheetData>
    <row r="1" spans="1:21" s="1" customFormat="1" ht="19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21" s="1" customFormat="1" ht="19.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21" s="1" customFormat="1" ht="19.5" customHeight="1" x14ac:dyDescent="0.2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21" s="1" customFormat="1" ht="19.5" customHeight="1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21" s="1" customFormat="1" ht="6" customHeight="1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21" s="3" customFormat="1" ht="25.8" x14ac:dyDescent="0.25">
      <c r="A6" s="66" t="s">
        <v>90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customHeight="1" x14ac:dyDescent="0.25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21" s="1" customFormat="1" ht="4.5" customHeight="1" x14ac:dyDescent="0.25">
      <c r="A8" s="62" t="s">
        <v>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21" s="1" customFormat="1" ht="19.5" customHeight="1" x14ac:dyDescent="0.25">
      <c r="A9" s="62" t="s">
        <v>6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21" s="4" customFormat="1" ht="18" customHeight="1" x14ac:dyDescent="0.25">
      <c r="A10" s="63" t="s">
        <v>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21" s="1" customFormat="1" ht="19.5" customHeight="1" x14ac:dyDescent="0.25">
      <c r="A11" s="62" t="s">
        <v>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21" ht="5.25" customHeight="1" x14ac:dyDescent="0.25">
      <c r="A12" s="64" t="s">
        <v>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21" x14ac:dyDescent="0.25">
      <c r="A13" s="56" t="s">
        <v>9</v>
      </c>
      <c r="B13" s="56"/>
      <c r="C13" s="56"/>
      <c r="D13" s="56"/>
      <c r="G13" s="5" t="s">
        <v>10</v>
      </c>
      <c r="H13" s="7"/>
      <c r="K13" s="10"/>
      <c r="L13" s="10" t="s">
        <v>11</v>
      </c>
    </row>
    <row r="14" spans="1:21" x14ac:dyDescent="0.25">
      <c r="A14" s="56" t="s">
        <v>12</v>
      </c>
      <c r="B14" s="56"/>
      <c r="C14" s="56"/>
      <c r="D14" s="56"/>
      <c r="G14" s="5" t="s">
        <v>13</v>
      </c>
      <c r="H14" s="7"/>
      <c r="K14" s="10"/>
      <c r="L14" s="10" t="s">
        <v>14</v>
      </c>
    </row>
    <row r="15" spans="1:21" x14ac:dyDescent="0.25">
      <c r="A15" s="52" t="s">
        <v>15</v>
      </c>
      <c r="B15" s="52"/>
      <c r="C15" s="52"/>
      <c r="D15" s="52"/>
      <c r="E15" s="52"/>
      <c r="F15" s="52"/>
      <c r="G15" s="57"/>
      <c r="H15" s="58" t="s">
        <v>16</v>
      </c>
      <c r="I15" s="58"/>
      <c r="J15" s="58"/>
      <c r="K15" s="58"/>
      <c r="L15" s="58"/>
    </row>
    <row r="16" spans="1:21" x14ac:dyDescent="0.25">
      <c r="A16" s="5" t="s">
        <v>17</v>
      </c>
      <c r="E16" s="10" t="s">
        <v>4</v>
      </c>
      <c r="G16" s="12"/>
      <c r="H16" s="59" t="s">
        <v>18</v>
      </c>
      <c r="I16" s="59"/>
      <c r="J16" s="59"/>
      <c r="K16" s="59"/>
      <c r="L16" s="59"/>
    </row>
    <row r="17" spans="1:12" x14ac:dyDescent="0.25">
      <c r="A17" s="5" t="s">
        <v>19</v>
      </c>
      <c r="D17" s="10"/>
      <c r="G17" s="12" t="s">
        <v>20</v>
      </c>
      <c r="H17" s="13" t="s">
        <v>21</v>
      </c>
      <c r="J17" s="8"/>
      <c r="K17" s="8"/>
      <c r="L17" s="14">
        <v>5</v>
      </c>
    </row>
    <row r="18" spans="1:12" x14ac:dyDescent="0.25">
      <c r="A18" s="5" t="s">
        <v>22</v>
      </c>
      <c r="D18" s="10"/>
      <c r="G18" s="12" t="s">
        <v>23</v>
      </c>
      <c r="H18" s="13" t="s">
        <v>24</v>
      </c>
      <c r="J18" s="8"/>
      <c r="K18" s="8"/>
      <c r="L18" s="14">
        <v>9</v>
      </c>
    </row>
    <row r="19" spans="1:12" x14ac:dyDescent="0.25">
      <c r="A19" s="5" t="s">
        <v>25</v>
      </c>
      <c r="G19" s="12" t="s">
        <v>26</v>
      </c>
      <c r="H19" s="15" t="s">
        <v>27</v>
      </c>
      <c r="J19" s="11">
        <v>5</v>
      </c>
      <c r="L19" s="16" t="s">
        <v>28</v>
      </c>
    </row>
    <row r="20" spans="1:12" ht="6.75" customHeight="1" x14ac:dyDescent="0.25">
      <c r="G20" s="17"/>
    </row>
    <row r="21" spans="1:12" s="19" customFormat="1" ht="21" customHeight="1" x14ac:dyDescent="0.25">
      <c r="A21" s="60" t="s">
        <v>29</v>
      </c>
      <c r="B21" s="53" t="s">
        <v>30</v>
      </c>
      <c r="C21" s="53" t="s">
        <v>31</v>
      </c>
      <c r="D21" s="53" t="s">
        <v>32</v>
      </c>
      <c r="E21" s="61" t="s">
        <v>33</v>
      </c>
      <c r="F21" s="53" t="s">
        <v>34</v>
      </c>
      <c r="G21" s="53" t="s">
        <v>35</v>
      </c>
      <c r="H21" s="54" t="s">
        <v>36</v>
      </c>
      <c r="I21" s="54" t="s">
        <v>37</v>
      </c>
      <c r="J21" s="55" t="s">
        <v>38</v>
      </c>
      <c r="K21" s="51" t="s">
        <v>39</v>
      </c>
      <c r="L21" s="51" t="s">
        <v>40</v>
      </c>
    </row>
    <row r="22" spans="1:12" s="19" customFormat="1" ht="13.5" customHeight="1" x14ac:dyDescent="0.25">
      <c r="A22" s="60"/>
      <c r="B22" s="53"/>
      <c r="C22" s="53"/>
      <c r="D22" s="53"/>
      <c r="E22" s="61"/>
      <c r="F22" s="53"/>
      <c r="G22" s="53"/>
      <c r="H22" s="54"/>
      <c r="I22" s="54"/>
      <c r="J22" s="55"/>
      <c r="K22" s="51"/>
      <c r="L22" s="51"/>
    </row>
    <row r="23" spans="1:12" ht="21.75" customHeight="1" x14ac:dyDescent="0.3">
      <c r="A23" s="20">
        <v>1</v>
      </c>
      <c r="B23" s="11">
        <v>2</v>
      </c>
      <c r="C23" s="21" t="s">
        <v>41</v>
      </c>
      <c r="D23" s="22" t="s">
        <v>42</v>
      </c>
      <c r="E23" s="23">
        <v>39067</v>
      </c>
      <c r="F23" s="24" t="s">
        <v>43</v>
      </c>
      <c r="G23" s="25" t="s">
        <v>44</v>
      </c>
      <c r="H23" s="26">
        <v>4.9055555555555554E-3</v>
      </c>
      <c r="I23" s="26" t="s">
        <v>4</v>
      </c>
      <c r="J23" s="27">
        <f>$J$19/((H23*24))</f>
        <v>42.468856172140434</v>
      </c>
      <c r="K23" s="11" t="s">
        <v>43</v>
      </c>
      <c r="L23" s="20"/>
    </row>
    <row r="24" spans="1:12" ht="21.75" customHeight="1" x14ac:dyDescent="0.25">
      <c r="A24" s="11">
        <v>2</v>
      </c>
      <c r="B24" s="11">
        <v>1</v>
      </c>
      <c r="C24" s="21" t="s">
        <v>45</v>
      </c>
      <c r="D24" s="28" t="s">
        <v>46</v>
      </c>
      <c r="E24" s="29">
        <v>38833</v>
      </c>
      <c r="F24" s="24" t="s">
        <v>43</v>
      </c>
      <c r="G24" s="25" t="s">
        <v>47</v>
      </c>
      <c r="H24" s="26">
        <v>5.0237268518518521E-3</v>
      </c>
      <c r="I24" s="26">
        <f>H24-$H$23</f>
        <v>1.1817129629629677E-4</v>
      </c>
      <c r="J24" s="27">
        <f t="shared" ref="J24:J30" si="0">$J$19/((H24*24))</f>
        <v>41.469876742310788</v>
      </c>
      <c r="K24" s="11" t="s">
        <v>43</v>
      </c>
      <c r="L24" s="20"/>
    </row>
    <row r="25" spans="1:12" ht="21.75" customHeight="1" x14ac:dyDescent="0.25">
      <c r="A25" s="20">
        <v>3</v>
      </c>
      <c r="B25" s="11">
        <v>3</v>
      </c>
      <c r="C25" s="21" t="s">
        <v>48</v>
      </c>
      <c r="D25" s="28" t="s">
        <v>49</v>
      </c>
      <c r="E25" s="29">
        <v>39404</v>
      </c>
      <c r="F25" s="30" t="s">
        <v>43</v>
      </c>
      <c r="G25" s="25" t="s">
        <v>47</v>
      </c>
      <c r="H25" s="26">
        <v>5.2270833333333336E-3</v>
      </c>
      <c r="I25" s="26">
        <f t="shared" ref="I25:I30" si="1">H25-$H$23</f>
        <v>3.2152777777777822E-4</v>
      </c>
      <c r="J25" s="27">
        <f t="shared" si="0"/>
        <v>39.856516540454365</v>
      </c>
      <c r="K25" s="11">
        <v>1</v>
      </c>
      <c r="L25" s="20"/>
    </row>
    <row r="26" spans="1:12" ht="21.75" customHeight="1" x14ac:dyDescent="0.25">
      <c r="A26" s="11">
        <v>4</v>
      </c>
      <c r="B26" s="11">
        <v>7</v>
      </c>
      <c r="C26" s="21" t="s">
        <v>50</v>
      </c>
      <c r="D26" s="31" t="s">
        <v>51</v>
      </c>
      <c r="E26" s="29">
        <v>38923</v>
      </c>
      <c r="F26" s="30">
        <v>1</v>
      </c>
      <c r="G26" s="25" t="s">
        <v>52</v>
      </c>
      <c r="H26" s="26">
        <v>5.4968749999999992E-3</v>
      </c>
      <c r="I26" s="26">
        <f t="shared" si="1"/>
        <v>5.9131944444444379E-4</v>
      </c>
      <c r="J26" s="27">
        <f t="shared" si="0"/>
        <v>37.900322152738305</v>
      </c>
      <c r="K26" s="11">
        <v>2</v>
      </c>
      <c r="L26" s="20"/>
    </row>
    <row r="27" spans="1:12" ht="21.75" customHeight="1" x14ac:dyDescent="0.25">
      <c r="A27" s="20">
        <v>5</v>
      </c>
      <c r="B27" s="11">
        <v>9</v>
      </c>
      <c r="C27" s="21" t="s">
        <v>53</v>
      </c>
      <c r="D27" s="31" t="s">
        <v>54</v>
      </c>
      <c r="E27" s="29">
        <v>39361</v>
      </c>
      <c r="F27" s="30" t="s">
        <v>43</v>
      </c>
      <c r="G27" s="25" t="s">
        <v>55</v>
      </c>
      <c r="H27" s="26">
        <v>5.7630787037037034E-3</v>
      </c>
      <c r="I27" s="26">
        <f t="shared" si="1"/>
        <v>8.5752314814814806E-4</v>
      </c>
      <c r="J27" s="27">
        <f t="shared" si="0"/>
        <v>36.149659590705525</v>
      </c>
      <c r="K27" s="11">
        <v>2</v>
      </c>
      <c r="L27" s="20"/>
    </row>
    <row r="28" spans="1:12" ht="21.75" customHeight="1" x14ac:dyDescent="0.25">
      <c r="A28" s="11">
        <v>6</v>
      </c>
      <c r="B28" s="11">
        <v>11</v>
      </c>
      <c r="C28" s="21"/>
      <c r="D28" s="31" t="s">
        <v>56</v>
      </c>
      <c r="E28" s="29">
        <v>39336</v>
      </c>
      <c r="F28" s="30" t="s">
        <v>43</v>
      </c>
      <c r="G28" s="25" t="s">
        <v>57</v>
      </c>
      <c r="H28" s="26">
        <v>5.8907407407407407E-3</v>
      </c>
      <c r="I28" s="26">
        <f t="shared" si="1"/>
        <v>9.851851851851853E-4</v>
      </c>
      <c r="J28" s="27">
        <f t="shared" si="0"/>
        <v>35.366237032379757</v>
      </c>
      <c r="K28" s="11">
        <v>3</v>
      </c>
      <c r="L28" s="20"/>
    </row>
    <row r="29" spans="1:12" ht="21.75" customHeight="1" x14ac:dyDescent="0.25">
      <c r="A29" s="20">
        <v>7</v>
      </c>
      <c r="B29" s="11">
        <v>10</v>
      </c>
      <c r="C29" s="21" t="s">
        <v>58</v>
      </c>
      <c r="D29" s="31" t="s">
        <v>59</v>
      </c>
      <c r="E29" s="29">
        <v>39114</v>
      </c>
      <c r="F29" s="30" t="s">
        <v>43</v>
      </c>
      <c r="G29" s="32" t="s">
        <v>60</v>
      </c>
      <c r="H29" s="26">
        <v>6.0184027777777779E-3</v>
      </c>
      <c r="I29" s="26">
        <f t="shared" si="1"/>
        <v>1.1128472222222225E-3</v>
      </c>
      <c r="J29" s="27">
        <f t="shared" si="0"/>
        <v>34.61605030865978</v>
      </c>
      <c r="K29" s="11">
        <v>3</v>
      </c>
      <c r="L29" s="20"/>
    </row>
    <row r="30" spans="1:12" ht="21.75" customHeight="1" x14ac:dyDescent="0.25">
      <c r="A30" s="11">
        <v>8</v>
      </c>
      <c r="B30" s="11">
        <v>12</v>
      </c>
      <c r="C30" s="21"/>
      <c r="D30" s="31" t="s">
        <v>61</v>
      </c>
      <c r="E30" s="29">
        <v>39367</v>
      </c>
      <c r="F30" s="30" t="s">
        <v>43</v>
      </c>
      <c r="G30" s="25" t="s">
        <v>57</v>
      </c>
      <c r="H30" s="26">
        <v>6.1460648148148151E-3</v>
      </c>
      <c r="I30" s="26">
        <f t="shared" si="1"/>
        <v>1.2405092592592598E-3</v>
      </c>
      <c r="J30" s="27">
        <f t="shared" si="0"/>
        <v>33.89702836051373</v>
      </c>
      <c r="K30" s="11">
        <v>3</v>
      </c>
      <c r="L30" s="20"/>
    </row>
    <row r="31" spans="1:12" ht="21.75" customHeight="1" x14ac:dyDescent="0.3">
      <c r="A31" s="11" t="s">
        <v>62</v>
      </c>
      <c r="B31" s="11">
        <v>4</v>
      </c>
      <c r="C31" s="33"/>
      <c r="D31" s="34" t="s">
        <v>63</v>
      </c>
      <c r="E31" s="35">
        <v>38918</v>
      </c>
      <c r="F31" s="36">
        <v>1</v>
      </c>
      <c r="G31" s="32" t="s">
        <v>64</v>
      </c>
      <c r="H31" s="26"/>
      <c r="I31" s="26"/>
      <c r="J31" s="26"/>
      <c r="K31" s="11"/>
      <c r="L31" s="20"/>
    </row>
    <row r="32" spans="1:12" ht="21.75" customHeight="1" x14ac:dyDescent="0.3">
      <c r="A32" s="11" t="s">
        <v>62</v>
      </c>
      <c r="B32" s="11">
        <v>5</v>
      </c>
      <c r="C32" s="33"/>
      <c r="D32" s="34" t="s">
        <v>65</v>
      </c>
      <c r="E32" s="35">
        <v>38844</v>
      </c>
      <c r="F32" s="36">
        <v>1</v>
      </c>
      <c r="G32" s="32" t="s">
        <v>64</v>
      </c>
      <c r="H32" s="26"/>
      <c r="I32" s="26"/>
      <c r="J32" s="26"/>
      <c r="K32" s="11"/>
      <c r="L32" s="20"/>
    </row>
    <row r="33" spans="1:12" ht="21.75" customHeight="1" x14ac:dyDescent="0.25">
      <c r="A33" s="11" t="s">
        <v>62</v>
      </c>
      <c r="B33" s="11">
        <v>6</v>
      </c>
      <c r="C33" s="37"/>
      <c r="D33" s="31" t="s">
        <v>66</v>
      </c>
      <c r="E33" s="29">
        <v>38747</v>
      </c>
      <c r="F33" s="30" t="s">
        <v>43</v>
      </c>
      <c r="G33" s="25" t="s">
        <v>52</v>
      </c>
      <c r="H33" s="26"/>
      <c r="I33" s="26"/>
      <c r="J33" s="26"/>
      <c r="K33" s="11"/>
      <c r="L33" s="20"/>
    </row>
    <row r="34" spans="1:12" ht="21.75" customHeight="1" x14ac:dyDescent="0.25">
      <c r="A34" s="11" t="s">
        <v>62</v>
      </c>
      <c r="B34" s="11">
        <v>8</v>
      </c>
      <c r="C34" s="37"/>
      <c r="D34" s="31" t="s">
        <v>67</v>
      </c>
      <c r="E34" s="29">
        <v>39053</v>
      </c>
      <c r="F34" s="30" t="s">
        <v>43</v>
      </c>
      <c r="G34" s="25" t="s">
        <v>52</v>
      </c>
      <c r="H34" s="26"/>
      <c r="I34" s="26"/>
      <c r="J34" s="26"/>
      <c r="K34" s="11"/>
      <c r="L34" s="20"/>
    </row>
    <row r="35" spans="1:12" ht="21.7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21.75" customHeight="1" x14ac:dyDescent="0.25">
      <c r="A36" s="52" t="s">
        <v>68</v>
      </c>
      <c r="B36" s="52"/>
      <c r="C36" s="52"/>
      <c r="D36" s="38"/>
      <c r="E36" s="39"/>
      <c r="F36" s="39"/>
      <c r="G36" s="38" t="s">
        <v>69</v>
      </c>
      <c r="H36" s="38"/>
      <c r="I36" s="38"/>
      <c r="J36" s="38"/>
      <c r="K36" s="38"/>
      <c r="L36" s="38"/>
    </row>
    <row r="37" spans="1:12" ht="21.75" customHeight="1" x14ac:dyDescent="0.25">
      <c r="A37" s="40" t="s">
        <v>70</v>
      </c>
      <c r="B37" s="40"/>
      <c r="C37" s="41"/>
      <c r="D37" s="40"/>
      <c r="E37" s="42"/>
      <c r="F37" s="40"/>
      <c r="G37" s="43" t="s">
        <v>71</v>
      </c>
      <c r="H37" s="44">
        <v>12</v>
      </c>
      <c r="I37" s="45"/>
      <c r="J37" s="46"/>
      <c r="K37" s="47" t="s">
        <v>72</v>
      </c>
      <c r="L37" s="43">
        <f>COUNTIF(F7:F34,"ЗМС")</f>
        <v>0</v>
      </c>
    </row>
    <row r="38" spans="1:12" ht="21.75" customHeight="1" x14ac:dyDescent="0.25">
      <c r="A38" s="40" t="s">
        <v>73</v>
      </c>
      <c r="B38" s="40"/>
      <c r="C38" s="48"/>
      <c r="D38" s="40"/>
      <c r="E38" s="42"/>
      <c r="F38" s="40"/>
      <c r="G38" s="41" t="s">
        <v>74</v>
      </c>
      <c r="H38" s="44">
        <f>H39+H44</f>
        <v>12</v>
      </c>
      <c r="I38" s="45"/>
      <c r="J38" s="46"/>
      <c r="K38" s="47" t="s">
        <v>75</v>
      </c>
      <c r="L38" s="43">
        <f>COUNTIF(F7:F34,"МСМК")</f>
        <v>0</v>
      </c>
    </row>
    <row r="39" spans="1:12" ht="21.75" customHeight="1" x14ac:dyDescent="0.25">
      <c r="A39" s="40" t="s">
        <v>76</v>
      </c>
      <c r="B39" s="40"/>
      <c r="C39" s="43"/>
      <c r="D39" s="40"/>
      <c r="E39" s="42"/>
      <c r="F39" s="40"/>
      <c r="G39" s="41" t="s">
        <v>77</v>
      </c>
      <c r="H39" s="44">
        <f>H40+H41+H43+H42</f>
        <v>8</v>
      </c>
      <c r="I39" s="45"/>
      <c r="J39" s="46"/>
      <c r="K39" s="47" t="s">
        <v>78</v>
      </c>
      <c r="L39" s="43">
        <f>COUNTIF(F7:F34,"МС")</f>
        <v>0</v>
      </c>
    </row>
    <row r="40" spans="1:12" ht="21.75" customHeight="1" x14ac:dyDescent="0.25">
      <c r="A40" s="40" t="s">
        <v>79</v>
      </c>
      <c r="B40" s="40"/>
      <c r="C40" s="43"/>
      <c r="D40" s="40"/>
      <c r="E40" s="42"/>
      <c r="F40" s="40"/>
      <c r="G40" s="41" t="s">
        <v>80</v>
      </c>
      <c r="H40" s="44">
        <f>COUNT(A23:A35)</f>
        <v>8</v>
      </c>
      <c r="I40" s="45"/>
      <c r="J40" s="46"/>
      <c r="K40" s="47" t="s">
        <v>43</v>
      </c>
      <c r="L40" s="43">
        <v>2</v>
      </c>
    </row>
    <row r="41" spans="1:12" ht="21.75" customHeight="1" x14ac:dyDescent="0.25">
      <c r="A41" s="40"/>
      <c r="B41" s="40"/>
      <c r="C41" s="43"/>
      <c r="D41" s="40"/>
      <c r="E41" s="42"/>
      <c r="F41" s="40"/>
      <c r="G41" s="41" t="s">
        <v>81</v>
      </c>
      <c r="H41" s="44">
        <f>COUNTIF(A23:A35,"НФ")</f>
        <v>0</v>
      </c>
      <c r="I41" s="45"/>
      <c r="J41" s="46"/>
      <c r="K41" s="47" t="s">
        <v>82</v>
      </c>
      <c r="L41" s="43">
        <v>1</v>
      </c>
    </row>
    <row r="42" spans="1:12" ht="21.75" customHeight="1" x14ac:dyDescent="0.25">
      <c r="A42" s="40"/>
      <c r="B42" s="40"/>
      <c r="C42" s="40"/>
      <c r="D42" s="40"/>
      <c r="E42" s="42"/>
      <c r="F42" s="40"/>
      <c r="G42" s="47" t="s">
        <v>83</v>
      </c>
      <c r="H42" s="44">
        <f>COUNTIF(A23:A35,"ЛИМ")</f>
        <v>0</v>
      </c>
      <c r="I42" s="45"/>
      <c r="J42" s="46"/>
      <c r="K42" s="46" t="s">
        <v>84</v>
      </c>
      <c r="L42" s="43">
        <v>2</v>
      </c>
    </row>
    <row r="43" spans="1:12" ht="21.75" customHeight="1" x14ac:dyDescent="0.25">
      <c r="A43" s="40"/>
      <c r="B43" s="40"/>
      <c r="C43" s="40"/>
      <c r="D43" s="40"/>
      <c r="E43" s="42"/>
      <c r="F43" s="40"/>
      <c r="G43" s="41" t="s">
        <v>85</v>
      </c>
      <c r="H43" s="44">
        <f>COUNTIF(A23:A35,"ДСКВ")</f>
        <v>0</v>
      </c>
      <c r="I43" s="45"/>
      <c r="J43" s="46"/>
      <c r="K43" s="46" t="s">
        <v>86</v>
      </c>
      <c r="L43" s="43">
        <v>3</v>
      </c>
    </row>
    <row r="44" spans="1:12" ht="21.75" customHeight="1" x14ac:dyDescent="0.25">
      <c r="A44" s="40"/>
      <c r="B44" s="40"/>
      <c r="C44" s="40"/>
      <c r="D44" s="40"/>
      <c r="E44" s="42"/>
      <c r="F44" s="40"/>
      <c r="G44" s="41" t="s">
        <v>87</v>
      </c>
      <c r="H44" s="44">
        <f>COUNTIF(A23:A35,"НС")</f>
        <v>4</v>
      </c>
      <c r="I44" s="45"/>
      <c r="J44" s="46"/>
      <c r="K44" s="46"/>
      <c r="L44" s="47"/>
    </row>
    <row r="45" spans="1:12" ht="21.75" customHeight="1" x14ac:dyDescent="0.25"/>
    <row r="46" spans="1:12" ht="21.75" customHeight="1" x14ac:dyDescent="0.25">
      <c r="A46" s="52" t="str">
        <f>A16</f>
        <v>ТЕХНИЧЕСКИЙ ДЕЛЕГАТ ФВСР:</v>
      </c>
      <c r="B46" s="52"/>
      <c r="C46" s="52"/>
      <c r="D46" s="52" t="str">
        <f>A17</f>
        <v>ГЛАВНЫЙ СУДЬЯ:</v>
      </c>
      <c r="E46" s="52"/>
      <c r="F46" s="52"/>
      <c r="G46" s="52" t="str">
        <f>A18</f>
        <v>ГЛАВНЫЙ СЕКРЕТАРЬ:</v>
      </c>
      <c r="H46" s="52"/>
      <c r="I46" s="52"/>
      <c r="J46" s="52" t="str">
        <f>A19</f>
        <v>СУДЬЯ НА ФИНИШЕ:</v>
      </c>
      <c r="K46" s="52"/>
      <c r="L46" s="52"/>
    </row>
    <row r="47" spans="1:12" ht="21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</row>
    <row r="48" spans="1:12" ht="21.75" customHeight="1" x14ac:dyDescent="0.25">
      <c r="A48" s="11"/>
      <c r="D48" s="11"/>
      <c r="E48" s="49"/>
      <c r="F48" s="11"/>
      <c r="G48" s="11"/>
      <c r="I48" s="18"/>
      <c r="J48" s="11"/>
      <c r="K48" s="11"/>
      <c r="L48" s="11"/>
    </row>
    <row r="49" spans="1:12" ht="21.75" customHeight="1" x14ac:dyDescent="0.25">
      <c r="A49" s="11"/>
      <c r="D49" s="11"/>
      <c r="E49" s="49"/>
      <c r="F49" s="11"/>
      <c r="G49" s="11"/>
      <c r="I49" s="18"/>
      <c r="J49" s="11"/>
      <c r="K49" s="11"/>
      <c r="L49" s="11"/>
    </row>
    <row r="50" spans="1:12" ht="21.75" customHeight="1" x14ac:dyDescent="0.25">
      <c r="A50" s="11"/>
      <c r="D50" s="11"/>
      <c r="E50" s="49"/>
      <c r="F50" s="11"/>
      <c r="G50" s="11"/>
      <c r="I50" s="18"/>
      <c r="J50" s="11"/>
      <c r="K50" s="11"/>
      <c r="L50" s="11"/>
    </row>
    <row r="51" spans="1:12" ht="6.75" customHeight="1" x14ac:dyDescent="0.25">
      <c r="A51" s="11"/>
      <c r="D51" s="11"/>
      <c r="E51" s="49"/>
      <c r="F51" s="11"/>
      <c r="G51" s="11"/>
      <c r="I51" s="18"/>
      <c r="J51" s="11"/>
      <c r="K51" s="11"/>
      <c r="L51" s="11"/>
    </row>
    <row r="52" spans="1:12" x14ac:dyDescent="0.25">
      <c r="A52" s="50">
        <f>G16</f>
        <v>0</v>
      </c>
      <c r="B52" s="50"/>
      <c r="C52" s="50"/>
      <c r="D52" s="50" t="s">
        <v>88</v>
      </c>
      <c r="E52" s="50"/>
      <c r="F52" s="50"/>
      <c r="G52" s="50" t="s">
        <v>89</v>
      </c>
      <c r="H52" s="50"/>
      <c r="I52" s="50"/>
      <c r="J52" s="50" t="str">
        <f>G19</f>
        <v>ГОНЧАРОВА С.И. (1 КАТ, г. ВОРОНЕЖ)</v>
      </c>
      <c r="K52" s="50"/>
      <c r="L52" s="50"/>
    </row>
    <row r="53" spans="1:12" s="40" customFormat="1" ht="12" x14ac:dyDescent="0.25"/>
    <row r="54" spans="1:12" s="40" customFormat="1" ht="12" x14ac:dyDescent="0.25"/>
    <row r="55" spans="1:12" s="40" customFormat="1" ht="12" x14ac:dyDescent="0.25"/>
    <row r="56" spans="1:12" s="40" customFormat="1" ht="12" x14ac:dyDescent="0.25"/>
    <row r="57" spans="1:12" s="40" customFormat="1" ht="12" x14ac:dyDescent="0.25"/>
    <row r="58" spans="1:12" s="40" customFormat="1" ht="12" x14ac:dyDescent="0.25"/>
    <row r="59" spans="1:12" s="40" customFormat="1" ht="12" x14ac:dyDescent="0.25"/>
    <row r="60" spans="1:12" s="40" customFormat="1" ht="12" x14ac:dyDescent="0.25"/>
    <row r="61" spans="1:12" ht="9.75" customHeight="1" x14ac:dyDescent="0.25"/>
  </sheetData>
  <mergeCells count="40">
    <mergeCell ref="A6:L6"/>
    <mergeCell ref="A1:L1"/>
    <mergeCell ref="A2:L2"/>
    <mergeCell ref="A3:L3"/>
    <mergeCell ref="A4:L4"/>
    <mergeCell ref="A5:L5"/>
    <mergeCell ref="E21:E22"/>
    <mergeCell ref="A7:L7"/>
    <mergeCell ref="A8:L8"/>
    <mergeCell ref="A9:L9"/>
    <mergeCell ref="A10:L10"/>
    <mergeCell ref="A11:L11"/>
    <mergeCell ref="A12:L12"/>
    <mergeCell ref="A13:D13"/>
    <mergeCell ref="A14:D14"/>
    <mergeCell ref="A15:G15"/>
    <mergeCell ref="H15:L15"/>
    <mergeCell ref="H16:L16"/>
    <mergeCell ref="L21:L22"/>
    <mergeCell ref="A36:C36"/>
    <mergeCell ref="A46:C46"/>
    <mergeCell ref="D46:F46"/>
    <mergeCell ref="G46:I46"/>
    <mergeCell ref="J46:L46"/>
    <mergeCell ref="F21:F22"/>
    <mergeCell ref="G21:G22"/>
    <mergeCell ref="H21:H22"/>
    <mergeCell ref="I21:I22"/>
    <mergeCell ref="J21:J22"/>
    <mergeCell ref="K21:K22"/>
    <mergeCell ref="A21:A22"/>
    <mergeCell ref="B21:B22"/>
    <mergeCell ref="C21:C22"/>
    <mergeCell ref="D21:D22"/>
    <mergeCell ref="A47:E47"/>
    <mergeCell ref="F47:L47"/>
    <mergeCell ref="A52:C52"/>
    <mergeCell ref="D52:F52"/>
    <mergeCell ref="G52:I52"/>
    <mergeCell ref="J52:L52"/>
  </mergeCells>
  <conditionalFormatting sqref="M68:XFD68 A52:L52">
    <cfRule type="cellIs" dxfId="1" priority="1" operator="equal">
      <formula>0</formula>
    </cfRule>
  </conditionalFormatting>
  <conditionalFormatting sqref="G43:G44 G40:G41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8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ИГ юниорки</vt:lpstr>
      <vt:lpstr>' ИГ юниорки'!Заголовки_для_печати</vt:lpstr>
      <vt:lpstr>' ИГ юниорки'!Область_печати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2024-05-23T17:57:21Z</dcterms:created>
  <dcterms:modified xsi:type="dcterms:W3CDTF">2024-05-23T22:54:15Z</dcterms:modified>
</cp:coreProperties>
</file>