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190"/>
  </bookViews>
  <sheets>
    <sheet name="ком.спринт дев" sheetId="1" r:id="rId1"/>
  </sheets>
  <externalReferences>
    <externalReference r:id="rId2"/>
  </externalReferences>
  <definedNames>
    <definedName name="_xlnm.Print_Titles" localSheetId="0">'ком.спринт дев'!$21:$21</definedName>
    <definedName name="_xlnm.Print_Area" localSheetId="0">'ком.спринт дев'!$A$1:$O$81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K80" i="1"/>
  <c r="G80" i="1"/>
  <c r="D80" i="1"/>
  <c r="L69" i="1"/>
  <c r="J69" i="1"/>
  <c r="G69" i="1"/>
  <c r="F69" i="1"/>
  <c r="E69" i="1"/>
  <c r="D69" i="1"/>
  <c r="C69" i="1"/>
  <c r="L68" i="1"/>
  <c r="J68" i="1"/>
  <c r="G68" i="1"/>
  <c r="F68" i="1"/>
  <c r="E68" i="1"/>
  <c r="D68" i="1"/>
  <c r="C68" i="1"/>
  <c r="L67" i="1"/>
  <c r="J67" i="1"/>
  <c r="G67" i="1"/>
  <c r="F67" i="1"/>
  <c r="E67" i="1"/>
  <c r="D67" i="1"/>
  <c r="C67" i="1"/>
  <c r="L65" i="1"/>
  <c r="J65" i="1"/>
  <c r="G65" i="1"/>
  <c r="F65" i="1"/>
  <c r="E65" i="1"/>
  <c r="D65" i="1"/>
  <c r="C65" i="1"/>
  <c r="L64" i="1"/>
  <c r="J64" i="1"/>
  <c r="G64" i="1"/>
  <c r="F64" i="1"/>
  <c r="E64" i="1"/>
  <c r="D64" i="1"/>
  <c r="C64" i="1"/>
  <c r="L63" i="1"/>
  <c r="J63" i="1"/>
  <c r="G63" i="1"/>
  <c r="F63" i="1"/>
  <c r="E63" i="1"/>
  <c r="D63" i="1"/>
  <c r="C63" i="1"/>
  <c r="L61" i="1"/>
  <c r="J61" i="1"/>
  <c r="G61" i="1"/>
  <c r="F61" i="1"/>
  <c r="E61" i="1"/>
  <c r="D61" i="1"/>
  <c r="C61" i="1"/>
  <c r="L60" i="1"/>
  <c r="J60" i="1"/>
  <c r="G60" i="1"/>
  <c r="F60" i="1"/>
  <c r="E60" i="1"/>
  <c r="D60" i="1"/>
  <c r="C60" i="1"/>
  <c r="L59" i="1"/>
  <c r="J59" i="1"/>
  <c r="G59" i="1"/>
  <c r="F59" i="1"/>
  <c r="E59" i="1"/>
  <c r="D59" i="1"/>
  <c r="C59" i="1"/>
  <c r="L57" i="1"/>
  <c r="J57" i="1"/>
  <c r="G57" i="1"/>
  <c r="F57" i="1"/>
  <c r="E57" i="1"/>
  <c r="D57" i="1"/>
  <c r="C57" i="1"/>
  <c r="L56" i="1"/>
  <c r="J56" i="1"/>
  <c r="G56" i="1"/>
  <c r="F56" i="1"/>
  <c r="E56" i="1"/>
  <c r="D56" i="1"/>
  <c r="C56" i="1"/>
  <c r="L55" i="1"/>
  <c r="J55" i="1"/>
  <c r="G55" i="1"/>
  <c r="F55" i="1"/>
  <c r="E55" i="1"/>
  <c r="D55" i="1"/>
  <c r="C55" i="1"/>
  <c r="L53" i="1"/>
  <c r="J53" i="1"/>
  <c r="G53" i="1"/>
  <c r="F53" i="1"/>
  <c r="E53" i="1"/>
  <c r="D53" i="1"/>
  <c r="C53" i="1"/>
  <c r="L52" i="1"/>
  <c r="J52" i="1"/>
  <c r="G52" i="1"/>
  <c r="E52" i="1"/>
  <c r="D52" i="1"/>
  <c r="C52" i="1"/>
  <c r="L51" i="1"/>
  <c r="J51" i="1"/>
  <c r="G51" i="1"/>
  <c r="F51" i="1"/>
  <c r="E51" i="1"/>
  <c r="D51" i="1"/>
  <c r="C51" i="1"/>
  <c r="L49" i="1"/>
  <c r="J49" i="1"/>
  <c r="G49" i="1"/>
  <c r="F49" i="1"/>
  <c r="E49" i="1"/>
  <c r="D49" i="1"/>
  <c r="C49" i="1"/>
  <c r="L48" i="1"/>
  <c r="J48" i="1"/>
  <c r="G48" i="1"/>
  <c r="F48" i="1"/>
  <c r="E48" i="1"/>
  <c r="D48" i="1"/>
  <c r="C48" i="1"/>
  <c r="L47" i="1"/>
  <c r="J47" i="1"/>
  <c r="G47" i="1"/>
  <c r="F47" i="1"/>
  <c r="E47" i="1"/>
  <c r="D47" i="1"/>
  <c r="C47" i="1"/>
  <c r="L45" i="1"/>
  <c r="J45" i="1"/>
  <c r="G45" i="1"/>
  <c r="F45" i="1"/>
  <c r="E45" i="1"/>
  <c r="D45" i="1"/>
  <c r="C45" i="1"/>
  <c r="L44" i="1"/>
  <c r="J44" i="1"/>
  <c r="G44" i="1"/>
  <c r="F44" i="1"/>
  <c r="E44" i="1"/>
  <c r="D44" i="1"/>
  <c r="C44" i="1"/>
  <c r="L43" i="1"/>
  <c r="J43" i="1"/>
  <c r="G43" i="1"/>
  <c r="F43" i="1"/>
  <c r="E43" i="1"/>
  <c r="D43" i="1"/>
  <c r="C43" i="1"/>
  <c r="L41" i="1"/>
  <c r="J41" i="1"/>
  <c r="G41" i="1"/>
  <c r="F41" i="1"/>
  <c r="E41" i="1"/>
  <c r="D41" i="1"/>
  <c r="C41" i="1"/>
  <c r="L40" i="1"/>
  <c r="J40" i="1"/>
  <c r="G40" i="1"/>
  <c r="F40" i="1"/>
  <c r="E40" i="1"/>
  <c r="D40" i="1"/>
  <c r="C40" i="1"/>
  <c r="L39" i="1"/>
  <c r="J39" i="1"/>
  <c r="G39" i="1"/>
  <c r="F39" i="1"/>
  <c r="E39" i="1"/>
  <c r="D39" i="1"/>
  <c r="C39" i="1"/>
  <c r="L37" i="1"/>
  <c r="J37" i="1"/>
  <c r="G37" i="1"/>
  <c r="F37" i="1"/>
  <c r="E37" i="1"/>
  <c r="D37" i="1"/>
  <c r="C37" i="1"/>
  <c r="L36" i="1"/>
  <c r="J36" i="1"/>
  <c r="G36" i="1"/>
  <c r="F36" i="1"/>
  <c r="E36" i="1"/>
  <c r="D36" i="1"/>
  <c r="C36" i="1"/>
  <c r="L35" i="1"/>
  <c r="J35" i="1"/>
  <c r="G35" i="1"/>
  <c r="F35" i="1"/>
  <c r="E35" i="1"/>
  <c r="D35" i="1"/>
  <c r="C35" i="1"/>
  <c r="L33" i="1"/>
  <c r="J33" i="1"/>
  <c r="G33" i="1"/>
  <c r="F33" i="1"/>
  <c r="E33" i="1"/>
  <c r="D33" i="1"/>
  <c r="C33" i="1"/>
  <c r="L32" i="1"/>
  <c r="J32" i="1"/>
  <c r="G32" i="1"/>
  <c r="F32" i="1"/>
  <c r="E32" i="1"/>
  <c r="D32" i="1"/>
  <c r="C32" i="1"/>
  <c r="L31" i="1"/>
  <c r="J31" i="1"/>
  <c r="G31" i="1"/>
  <c r="F31" i="1"/>
  <c r="E31" i="1"/>
  <c r="D31" i="1"/>
  <c r="C31" i="1"/>
  <c r="L29" i="1"/>
  <c r="J29" i="1"/>
  <c r="G29" i="1"/>
  <c r="F29" i="1"/>
  <c r="E29" i="1"/>
  <c r="D29" i="1"/>
  <c r="C29" i="1"/>
  <c r="L28" i="1"/>
  <c r="J28" i="1"/>
  <c r="G28" i="1"/>
  <c r="F28" i="1"/>
  <c r="E28" i="1"/>
  <c r="D28" i="1"/>
  <c r="C28" i="1"/>
  <c r="L27" i="1"/>
  <c r="J27" i="1"/>
  <c r="G27" i="1"/>
  <c r="F27" i="1"/>
  <c r="E27" i="1"/>
  <c r="D27" i="1"/>
  <c r="C27" i="1"/>
  <c r="L25" i="1"/>
  <c r="J25" i="1"/>
  <c r="G25" i="1"/>
  <c r="F25" i="1"/>
  <c r="E25" i="1"/>
  <c r="D25" i="1"/>
  <c r="C25" i="1"/>
  <c r="L24" i="1"/>
  <c r="J24" i="1"/>
  <c r="G24" i="1"/>
  <c r="F24" i="1"/>
  <c r="E24" i="1"/>
  <c r="D24" i="1"/>
  <c r="C24" i="1"/>
  <c r="L23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<sst xmlns="http://schemas.openxmlformats.org/spreadsheetml/2006/main" count="54" uniqueCount="53">
  <si>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</si>
  <si>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</si>
  <si>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</si>
  <si>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</si>
  <si>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</si>
  <si>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</si>
  <si>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</si>
  <si>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Командный спринт</t>
  </si>
  <si>
    <t>ДЕВУШКИ 15-16 ЛЕТ</t>
  </si>
  <si>
    <t>ФИНАЛ</t>
  </si>
  <si>
    <t>МЕСТО ПРОВЕДЕНИЯ: г. Тула</t>
  </si>
  <si>
    <t>НАЧАЛО ГОНКИ:</t>
  </si>
  <si>
    <t>Номер-код ВРВС: 008441611Я</t>
  </si>
  <si>
    <t>ДАТА ПРОВЕДЕНИЯ: 23 мая 2025 года</t>
  </si>
  <si>
    <t>ОКОНЧАНИЕ ГОНКИ:</t>
  </si>
  <si>
    <t>№ ЕКП 2025: 2008710021031831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</si>
  <si>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</si>
  <si>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</si>
  <si>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</si>
  <si>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</si>
  <si>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</si>
  <si>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</si>
  <si>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</si>
  <si>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</si>
  <si>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</si>
  <si>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</si>
  <si>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</si>
  <si>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</si>
  <si>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</si>
  <si>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</si>
  <si>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</si>
  <si>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</si>
  <si>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</si>
  <si>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</si>
  <si>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</si>
  <si>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</si>
  <si>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</si>
  <si>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</si>
  <si>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</si>
  <si>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</si>
  <si>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</si>
  <si>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0-333 м</t>
  </si>
  <si>
    <t>333-666м</t>
  </si>
  <si>
    <t>666-999 м</t>
  </si>
  <si>
    <t>МСМК - 10,70</t>
  </si>
  <si>
    <t>КМС -12,00</t>
  </si>
  <si>
    <t>1 - 12,70</t>
  </si>
  <si>
    <t>ПОГОДНЫЕ УСЛОВИЯ</t>
  </si>
  <si>
    <t>Температура: +22</t>
  </si>
  <si>
    <t>Влажность: 35%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</si>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</sst>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0.000"/>
    <numFmt numFmtId="167" formatCode="m:ss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" fillId="0" borderId="0"/>
  </cellStyleXfs>
  <cellXfs count="13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14" fontId="13" fillId="0" borderId="3" xfId="1" applyNumberFormat="1" applyFont="1" applyBorder="1" applyAlignment="1">
      <alignment vertical="center"/>
    </xf>
    <xf numFmtId="0" fontId="13" fillId="0" borderId="3" xfId="1" applyFont="1" applyBorder="1" applyAlignment="1">
      <alignment horizontal="right" vertical="center"/>
    </xf>
    <xf numFmtId="14" fontId="13" fillId="0" borderId="0" xfId="1" applyNumberFormat="1" applyFont="1" applyBorder="1" applyAlignment="1">
      <alignment vertical="center"/>
    </xf>
    <xf numFmtId="0" fontId="13" fillId="0" borderId="4" xfId="1" applyFont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14" fontId="13" fillId="0" borderId="6" xfId="1" applyNumberFormat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165" fontId="12" fillId="0" borderId="6" xfId="1" applyNumberFormat="1" applyFont="1" applyBorder="1" applyAlignment="1">
      <alignment horizontal="center" vertical="center"/>
    </xf>
    <xf numFmtId="166" fontId="12" fillId="0" borderId="6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14" fontId="13" fillId="0" borderId="0" xfId="1" applyNumberFormat="1" applyFont="1" applyAlignment="1">
      <alignment vertical="center"/>
    </xf>
    <xf numFmtId="0" fontId="12" fillId="2" borderId="13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NumberFormat="1" applyFont="1" applyFill="1" applyBorder="1" applyAlignment="1">
      <alignment vertical="center"/>
    </xf>
    <xf numFmtId="14" fontId="16" fillId="3" borderId="13" xfId="0" applyNumberFormat="1" applyFont="1" applyFill="1" applyBorder="1" applyAlignment="1">
      <alignment horizontal="center" vertical="center"/>
    </xf>
    <xf numFmtId="167" fontId="12" fillId="0" borderId="13" xfId="2" applyNumberFormat="1" applyFont="1" applyFill="1" applyBorder="1" applyAlignment="1">
      <alignment horizontal="center" vertical="center" wrapText="1"/>
    </xf>
    <xf numFmtId="2" fontId="12" fillId="0" borderId="13" xfId="2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6" fillId="0" borderId="13" xfId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6" fillId="0" borderId="15" xfId="1" applyFont="1" applyBorder="1" applyAlignment="1">
      <alignment vertical="center" wrapText="1"/>
    </xf>
    <xf numFmtId="0" fontId="16" fillId="0" borderId="16" xfId="1" applyFont="1" applyBorder="1" applyAlignment="1">
      <alignment vertical="center" wrapText="1"/>
    </xf>
    <xf numFmtId="0" fontId="19" fillId="0" borderId="13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vertical="center"/>
    </xf>
    <xf numFmtId="0" fontId="21" fillId="0" borderId="22" xfId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14" fontId="21" fillId="0" borderId="3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left" vertical="center"/>
    </xf>
    <xf numFmtId="0" fontId="21" fillId="0" borderId="3" xfId="1" applyFont="1" applyBorder="1" applyAlignment="1">
      <alignment horizontal="right" vertical="center"/>
    </xf>
    <xf numFmtId="49" fontId="21" fillId="0" borderId="3" xfId="3" applyNumberFormat="1" applyFont="1" applyBorder="1" applyAlignment="1">
      <alignment vertical="center"/>
    </xf>
    <xf numFmtId="0" fontId="21" fillId="0" borderId="23" xfId="1" applyFont="1" applyBorder="1" applyAlignment="1">
      <alignment horizontal="right" vertical="center"/>
    </xf>
    <xf numFmtId="9" fontId="21" fillId="0" borderId="3" xfId="1" applyNumberFormat="1" applyFont="1" applyBorder="1" applyAlignment="1">
      <alignment horizontal="center" vertical="center"/>
    </xf>
    <xf numFmtId="14" fontId="21" fillId="0" borderId="3" xfId="1" applyNumberFormat="1" applyFont="1" applyBorder="1" applyAlignment="1">
      <alignment vertical="center"/>
    </xf>
    <xf numFmtId="0" fontId="21" fillId="0" borderId="23" xfId="1" applyFont="1" applyBorder="1" applyAlignment="1">
      <alignment vertical="center"/>
    </xf>
    <xf numFmtId="0" fontId="20" fillId="2" borderId="22" xfId="1" applyFont="1" applyFill="1" applyBorder="1" applyAlignment="1">
      <alignment vertical="center"/>
    </xf>
    <xf numFmtId="0" fontId="20" fillId="2" borderId="3" xfId="1" applyFont="1" applyFill="1" applyBorder="1" applyAlignment="1">
      <alignment vertical="center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4" fontId="21" fillId="0" borderId="0" xfId="1" applyNumberFormat="1" applyFont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4" fontId="21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21" fillId="0" borderId="2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2" fontId="12" fillId="2" borderId="10" xfId="2" applyNumberFormat="1" applyFont="1" applyFill="1" applyBorder="1" applyAlignment="1">
      <alignment horizontal="center" vertical="center" wrapText="1"/>
    </xf>
    <xf numFmtId="2" fontId="12" fillId="2" borderId="13" xfId="2" applyNumberFormat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0" borderId="8" xfId="1" applyNumberFormat="1" applyFont="1" applyBorder="1" applyAlignment="1">
      <alignment horizontal="left" vertical="center"/>
    </xf>
    <xf numFmtId="0" fontId="12" fillId="0" borderId="6" xfId="1" applyNumberFormat="1" applyFont="1" applyBorder="1" applyAlignment="1">
      <alignment horizontal="left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14" fontId="12" fillId="2" borderId="10" xfId="2" applyNumberFormat="1" applyFont="1" applyFill="1" applyBorder="1" applyAlignment="1">
      <alignment horizontal="center" vertical="center" wrapText="1"/>
    </xf>
    <xf numFmtId="14" fontId="12" fillId="2" borderId="13" xfId="2" applyNumberFormat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164" fontId="12" fillId="0" borderId="5" xfId="1" applyNumberFormat="1" applyFont="1" applyBorder="1" applyAlignment="1">
      <alignment horizontal="left" vertical="center"/>
    </xf>
    <xf numFmtId="164" fontId="12" fillId="0" borderId="3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4">
    <cellStyle name="Обычный" xfId="0" builtinId="0"/>
    <cellStyle name="Обычный 2 2" xfId="3"/>
    <cellStyle name="Обычный 3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2374900</xdr:colOff>
      <xdr:row>75</xdr:row>
      <xdr:rowOff>0</xdr:rowOff>
    </xdr:from>
    <xdr:to>
      <xdr:col>6</xdr:col>
      <xdr:colOff>3736454</xdr:colOff>
      <xdr:row>76</xdr:row>
      <xdr:rowOff>286563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21278850"/>
          <a:ext cx="1361554" cy="585013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74</xdr:row>
      <xdr:rowOff>222250</xdr:rowOff>
    </xdr:from>
    <xdr:to>
      <xdr:col>3</xdr:col>
      <xdr:colOff>3515231</xdr:colOff>
      <xdr:row>76</xdr:row>
      <xdr:rowOff>246689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9550" y="21202650"/>
          <a:ext cx="1438781" cy="6213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533398</xdr:colOff>
      <xdr:row>0</xdr:row>
      <xdr:rowOff>318404</xdr:rowOff>
    </xdr:from>
    <xdr:to>
      <xdr:col>2</xdr:col>
      <xdr:colOff>12699</xdr:colOff>
      <xdr:row>4</xdr:row>
      <xdr:rowOff>95250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65201" cy="1300846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292472</xdr:colOff>
      <xdr:row>1</xdr:row>
      <xdr:rowOff>80770</xdr:rowOff>
    </xdr:from>
    <xdr:to>
      <xdr:col>3</xdr:col>
      <xdr:colOff>158750</xdr:colOff>
      <xdr:row>4</xdr:row>
      <xdr:rowOff>44450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372" y="461770"/>
          <a:ext cx="1593478" cy="11066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1054100</xdr:colOff>
      <xdr:row>0</xdr:row>
      <xdr:rowOff>42996</xdr:rowOff>
    </xdr:from>
    <xdr:to>
      <xdr:col>13</xdr:col>
      <xdr:colOff>533400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:a16="http://schemas.microsoft.com/office/drawing/2014/main" xmlns="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74</xdr:row>
      <xdr:rowOff>63500</xdr:rowOff>
    </xdr:from>
    <xdr:to>
      <xdr:col>12</xdr:col>
      <xdr:colOff>306916</xdr:colOff>
      <xdr:row>76</xdr:row>
      <xdr:rowOff>215106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4400" y="21043900"/>
          <a:ext cx="1665816" cy="74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1"/>
  <sheetViews>
    <sheetView tabSelected="1" view="pageBreakPreview" topLeftCell="A16" zoomScale="50" zoomScaleNormal="100" zoomScaleSheetLayoutView="50" workbookViewId="0">
      <selection activeCell="I44" sqref="I44"/>
    </sheetView>
  </sheetViews>
  <sheetFormatPr defaultColWidth="9.26953125" defaultRowHeight="13" x14ac:dyDescent="0.35"/>
  <cols>
    <col min="1" max="1" width="11" style="1" customWidth="1"/>
    <col min="2" max="2" width="10.26953125" style="87" customWidth="1"/>
    <col min="3" max="3" width="24.7265625" style="87" customWidth="1"/>
    <col min="4" max="4" width="60.6328125" style="1" customWidth="1"/>
    <col min="5" max="5" width="23.1796875" style="88" customWidth="1"/>
    <col min="6" max="6" width="15" style="1" customWidth="1"/>
    <col min="7" max="7" width="56.81640625" style="1" customWidth="1"/>
    <col min="8" max="11" width="15.81640625" style="1" customWidth="1"/>
    <col min="12" max="12" width="22.1796875" style="1" customWidth="1"/>
    <col min="13" max="13" width="22.36328125" style="1" customWidth="1"/>
    <col min="14" max="14" width="19.1796875" style="1" customWidth="1"/>
    <col min="15" max="15" width="4.7265625" style="1" customWidth="1"/>
    <col min="16" max="16" width="9.26953125" style="1"/>
    <col min="17" max="17" width="0" style="1" hidden="1" customWidth="1"/>
    <col min="18" max="16384" width="9.26953125" style="1"/>
  </cols>
  <sheetData>
    <row r="1" spans="1:15" ht="30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30" customHeight="1" x14ac:dyDescent="0.3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30" customHeight="1" x14ac:dyDescent="0.3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ht="30" customHeight="1" x14ac:dyDescent="0.3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3.4" customHeight="1" x14ac:dyDescent="0.35">
      <c r="A5" s="2"/>
      <c r="B5" s="3"/>
      <c r="C5" s="3"/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5" customFormat="1" ht="32.25" customHeight="1" x14ac:dyDescent="0.3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s="5" customFormat="1" ht="28.5" customHeight="1" x14ac:dyDescent="0.35">
      <c r="A7" s="131" t="s">
        <v>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5" s="5" customFormat="1" ht="6" customHeight="1" x14ac:dyDescent="0.3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5" ht="30.75" customHeight="1" x14ac:dyDescent="0.35">
      <c r="A9" s="127" t="s">
        <v>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25.5" customHeight="1" x14ac:dyDescent="0.35">
      <c r="A10" s="127" t="s">
        <v>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5" ht="38.5" customHeight="1" x14ac:dyDescent="0.35">
      <c r="A11" s="127" t="s">
        <v>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ht="23" customHeight="1" x14ac:dyDescent="0.35">
      <c r="A12" s="128" t="s">
        <v>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ht="15.5" x14ac:dyDescent="0.35">
      <c r="A13" s="6" t="s">
        <v>10</v>
      </c>
      <c r="B13" s="7"/>
      <c r="C13" s="8"/>
      <c r="D13" s="9"/>
      <c r="E13" s="9"/>
      <c r="F13" s="10"/>
      <c r="G13" s="11" t="s">
        <v>11</v>
      </c>
      <c r="H13" s="10"/>
      <c r="I13" s="10"/>
      <c r="J13" s="10"/>
      <c r="K13" s="10"/>
      <c r="L13" s="10"/>
      <c r="M13" s="129" t="s">
        <v>12</v>
      </c>
      <c r="N13" s="129"/>
      <c r="O13" s="129"/>
    </row>
    <row r="14" spans="1:15" ht="15.5" x14ac:dyDescent="0.35">
      <c r="A14" s="12" t="s">
        <v>13</v>
      </c>
      <c r="B14" s="13"/>
      <c r="C14" s="13"/>
      <c r="D14" s="14"/>
      <c r="E14" s="14"/>
      <c r="F14" s="15"/>
      <c r="G14" s="12" t="s">
        <v>14</v>
      </c>
      <c r="H14" s="15"/>
      <c r="I14" s="15"/>
      <c r="J14" s="15"/>
      <c r="K14" s="15"/>
      <c r="L14" s="15"/>
      <c r="M14" s="118" t="s">
        <v>15</v>
      </c>
      <c r="N14" s="118"/>
      <c r="O14" s="118"/>
    </row>
    <row r="15" spans="1:15" ht="18.5" x14ac:dyDescent="0.35">
      <c r="A15" s="119" t="s">
        <v>16</v>
      </c>
      <c r="B15" s="119"/>
      <c r="C15" s="119"/>
      <c r="D15" s="119"/>
      <c r="E15" s="119"/>
      <c r="F15" s="119"/>
      <c r="G15" s="120"/>
      <c r="H15" s="121" t="s">
        <v>17</v>
      </c>
      <c r="I15" s="119"/>
      <c r="J15" s="119"/>
      <c r="K15" s="119"/>
      <c r="L15" s="119"/>
      <c r="M15" s="119"/>
      <c r="N15" s="119"/>
      <c r="O15" s="119"/>
    </row>
    <row r="16" spans="1:15" ht="18.5" x14ac:dyDescent="0.35">
      <c r="A16" s="16"/>
      <c r="B16" s="17"/>
      <c r="C16" s="17"/>
      <c r="D16" s="18"/>
      <c r="E16" s="19"/>
      <c r="F16" s="18"/>
      <c r="G16" s="20" t="s">
        <v>18</v>
      </c>
      <c r="H16" s="122" t="s">
        <v>19</v>
      </c>
      <c r="I16" s="123"/>
      <c r="J16" s="123"/>
      <c r="K16" s="123"/>
      <c r="L16" s="123"/>
      <c r="M16" s="123"/>
      <c r="N16" s="123"/>
      <c r="O16" s="123"/>
    </row>
    <row r="17" spans="1:16" ht="18.5" x14ac:dyDescent="0.35">
      <c r="A17" s="16" t="s">
        <v>20</v>
      </c>
      <c r="B17" s="17"/>
      <c r="C17" s="17"/>
      <c r="D17" s="18"/>
      <c r="E17" s="21"/>
      <c r="F17" s="18"/>
      <c r="G17" s="22" t="s">
        <v>21</v>
      </c>
      <c r="H17" s="124" t="s">
        <v>22</v>
      </c>
      <c r="I17" s="125"/>
      <c r="J17" s="125"/>
      <c r="K17" s="125"/>
      <c r="L17" s="125"/>
      <c r="M17" s="125"/>
      <c r="N17" s="125"/>
      <c r="O17" s="125"/>
    </row>
    <row r="18" spans="1:16" ht="18.5" x14ac:dyDescent="0.35">
      <c r="A18" s="16" t="s">
        <v>23</v>
      </c>
      <c r="B18" s="17"/>
      <c r="C18" s="17"/>
      <c r="D18" s="18"/>
      <c r="E18" s="19"/>
      <c r="F18" s="18"/>
      <c r="G18" s="22" t="s">
        <v>24</v>
      </c>
      <c r="H18" s="124" t="s">
        <v>25</v>
      </c>
      <c r="I18" s="125"/>
      <c r="J18" s="125"/>
      <c r="K18" s="125"/>
      <c r="L18" s="125"/>
      <c r="M18" s="125"/>
      <c r="N18" s="125"/>
      <c r="O18" s="125"/>
    </row>
    <row r="19" spans="1:16" ht="19" thickBot="1" x14ac:dyDescent="0.4">
      <c r="A19" s="23" t="s">
        <v>26</v>
      </c>
      <c r="B19" s="24"/>
      <c r="C19" s="24"/>
      <c r="D19" s="25"/>
      <c r="E19" s="26"/>
      <c r="F19" s="25"/>
      <c r="G19" s="27" t="s">
        <v>27</v>
      </c>
      <c r="H19" s="109" t="s">
        <v>28</v>
      </c>
      <c r="I19" s="110"/>
      <c r="J19" s="110"/>
      <c r="K19" s="110"/>
      <c r="L19" s="28">
        <v>1</v>
      </c>
      <c r="M19" s="28"/>
      <c r="N19" s="29">
        <v>0.33300000000000002</v>
      </c>
      <c r="O19" s="30"/>
    </row>
    <row r="20" spans="1:16" ht="6.75" customHeight="1" thickTop="1" thickBot="1" x14ac:dyDescent="0.4">
      <c r="A20" s="31"/>
      <c r="B20" s="32"/>
      <c r="C20" s="32"/>
      <c r="D20" s="31"/>
      <c r="E20" s="33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54" customHeight="1" thickTop="1" x14ac:dyDescent="0.35">
      <c r="A21" s="111" t="s">
        <v>29</v>
      </c>
      <c r="B21" s="113" t="s">
        <v>30</v>
      </c>
      <c r="C21" s="113" t="s">
        <v>31</v>
      </c>
      <c r="D21" s="113" t="s">
        <v>32</v>
      </c>
      <c r="E21" s="115" t="s">
        <v>33</v>
      </c>
      <c r="F21" s="113" t="s">
        <v>34</v>
      </c>
      <c r="G21" s="113" t="s">
        <v>35</v>
      </c>
      <c r="H21" s="105" t="s">
        <v>36</v>
      </c>
      <c r="I21" s="105"/>
      <c r="J21" s="117"/>
      <c r="K21" s="113" t="s">
        <v>37</v>
      </c>
      <c r="L21" s="103" t="s">
        <v>38</v>
      </c>
      <c r="M21" s="105" t="s">
        <v>39</v>
      </c>
      <c r="N21" s="107" t="s">
        <v>40</v>
      </c>
    </row>
    <row r="22" spans="1:16" ht="20.25" customHeight="1" x14ac:dyDescent="0.35">
      <c r="A22" s="112"/>
      <c r="B22" s="114"/>
      <c r="C22" s="114"/>
      <c r="D22" s="114"/>
      <c r="E22" s="116"/>
      <c r="F22" s="114"/>
      <c r="G22" s="114"/>
      <c r="H22" s="34" t="s">
        <v>41</v>
      </c>
      <c r="I22" s="34" t="s">
        <v>42</v>
      </c>
      <c r="J22" s="34" t="s">
        <v>43</v>
      </c>
      <c r="K22" s="114"/>
      <c r="L22" s="104"/>
      <c r="M22" s="106"/>
      <c r="N22" s="108"/>
    </row>
    <row r="23" spans="1:16" ht="20.25" customHeight="1" x14ac:dyDescent="0.35">
      <c r="A23" s="94">
        <v>1</v>
      </c>
      <c r="B23" s="35">
        <v>169</v>
      </c>
      <c r="C23" s="36" t="str">
        <f>VLOOKUP(B23,[1]Список!$A$1:$F$571,2,0)</f>
        <v>101 446 463 80</v>
      </c>
      <c r="D23" s="37" t="str">
        <f>VLOOKUP(B23,[1]Список!$A$1:$F$571,3,0)</f>
        <v>АВДЕЕВА Мария Сергеевна</v>
      </c>
      <c r="E23" s="38">
        <f>VLOOKUP(B23,[1]Список!$A$1:$F$571,4,0)</f>
        <v>40348</v>
      </c>
      <c r="F23" s="36" t="str">
        <f>VLOOKUP(B23,[1]Список!$A$1:$F$571,5,0)</f>
        <v>КМС</v>
      </c>
      <c r="G23" s="36" t="str">
        <f>VLOOKUP(B23,[1]Список!$A$1:$F$571,6,0)</f>
        <v>Санкт-Петербург</v>
      </c>
      <c r="H23" s="39">
        <v>3.1118055555555554E-4</v>
      </c>
      <c r="I23" s="39">
        <v>5.9741898148148143E-4</v>
      </c>
      <c r="J23" s="39">
        <f>K23-I23</f>
        <v>2.7665509259259256E-4</v>
      </c>
      <c r="K23" s="39">
        <v>8.7407407407407399E-4</v>
      </c>
      <c r="L23" s="40">
        <f>L19/((K23*24))</f>
        <v>47.66949152542373</v>
      </c>
      <c r="M23" s="41"/>
      <c r="N23" s="42"/>
    </row>
    <row r="24" spans="1:16" s="46" customFormat="1" ht="22" customHeight="1" x14ac:dyDescent="0.35">
      <c r="A24" s="95"/>
      <c r="B24" s="43">
        <v>174</v>
      </c>
      <c r="C24" s="36" t="str">
        <f>VLOOKUP(B24,[1]Список!$A$1:$F$571,2,0)</f>
        <v>101 338 708 92</v>
      </c>
      <c r="D24" s="37" t="str">
        <f>VLOOKUP(B24,[1]Список!$A$1:$F$571,3,0)</f>
        <v>РЕШЕТНИКОВА Вероника Алексеевна</v>
      </c>
      <c r="E24" s="38">
        <f>VLOOKUP(B24,[1]Список!$A$1:$F$571,4,0)</f>
        <v>39912</v>
      </c>
      <c r="F24" s="36" t="str">
        <f>VLOOKUP(B24,[1]Список!$A$1:$F$571,5,0)</f>
        <v>1 сп.р.</v>
      </c>
      <c r="G24" s="36" t="str">
        <f>VLOOKUP(B24,[1]Список!$A$1:$F$571,6,0)</f>
        <v>Санкт-Петербург</v>
      </c>
      <c r="H24" s="39">
        <v>3.1118055555555554E-4</v>
      </c>
      <c r="I24" s="39">
        <v>5.9741898148148143E-4</v>
      </c>
      <c r="J24" s="39">
        <f>K24-I24</f>
        <v>2.7665509259259256E-4</v>
      </c>
      <c r="K24" s="39">
        <v>8.7407407407407399E-4</v>
      </c>
      <c r="L24" s="40">
        <f>L19/((K24*24))</f>
        <v>47.66949152542373</v>
      </c>
      <c r="M24" s="44"/>
      <c r="N24" s="45"/>
      <c r="P24" s="5" t="s">
        <v>44</v>
      </c>
    </row>
    <row r="25" spans="1:16" s="46" customFormat="1" ht="22" customHeight="1" x14ac:dyDescent="0.35">
      <c r="A25" s="96"/>
      <c r="B25" s="43">
        <v>172</v>
      </c>
      <c r="C25" s="36" t="str">
        <f>VLOOKUP(B25,[1]Список!$A$1:$F$571,2,0)</f>
        <v>101 405 081 20</v>
      </c>
      <c r="D25" s="37" t="str">
        <f>VLOOKUP(B25,[1]Список!$A$1:$F$571,3,0)</f>
        <v>ВОЛОБУЕВА Валерия Владимировна</v>
      </c>
      <c r="E25" s="38">
        <f>VLOOKUP(B25,[1]Список!$A$1:$F$571,4,0)</f>
        <v>40294</v>
      </c>
      <c r="F25" s="36" t="str">
        <f>VLOOKUP(B25,[1]Список!$A$1:$F$571,5,0)</f>
        <v>КМС</v>
      </c>
      <c r="G25" s="36" t="str">
        <f>VLOOKUP(B25,[1]Список!$A$1:$F$571,6,0)</f>
        <v>Санкт-Петербург</v>
      </c>
      <c r="H25" s="39">
        <v>3.1118055555555554E-4</v>
      </c>
      <c r="I25" s="39">
        <v>5.9741898148148143E-4</v>
      </c>
      <c r="J25" s="39">
        <f>K25-I25</f>
        <v>2.7665509259259256E-4</v>
      </c>
      <c r="K25" s="39">
        <v>8.7407407407407399E-4</v>
      </c>
      <c r="L25" s="40">
        <f>L19/((K25*24))</f>
        <v>47.66949152542373</v>
      </c>
      <c r="M25" s="44"/>
      <c r="N25" s="45"/>
      <c r="P25" s="5"/>
    </row>
    <row r="26" spans="1:16" s="46" customFormat="1" ht="22" customHeight="1" x14ac:dyDescent="0.35">
      <c r="A26" s="47"/>
      <c r="B26" s="43"/>
      <c r="C26" s="36"/>
      <c r="D26" s="37"/>
      <c r="E26" s="38"/>
      <c r="F26" s="36"/>
      <c r="G26" s="36"/>
      <c r="H26" s="39"/>
      <c r="I26" s="39"/>
      <c r="J26" s="39"/>
      <c r="K26" s="39"/>
      <c r="L26" s="40"/>
      <c r="M26" s="44"/>
      <c r="N26" s="45"/>
      <c r="P26" s="5"/>
    </row>
    <row r="27" spans="1:16" s="46" customFormat="1" ht="22" customHeight="1" x14ac:dyDescent="0.35">
      <c r="A27" s="94">
        <v>2</v>
      </c>
      <c r="B27" s="43">
        <v>147</v>
      </c>
      <c r="C27" s="36" t="str">
        <f>VLOOKUP(B27,[1]Список!$A$1:$F$571,2,0)</f>
        <v>101 516 024 92</v>
      </c>
      <c r="D27" s="37" t="str">
        <f>VLOOKUP(B27,[1]Список!$A$1:$F$571,3,0)</f>
        <v>ГРИГОРЬЕВА Афина Дмитриевна</v>
      </c>
      <c r="E27" s="38">
        <f>VLOOKUP(B27,[1]Список!$A$1:$F$571,4,0)</f>
        <v>40752</v>
      </c>
      <c r="F27" s="36" t="str">
        <f>VLOOKUP(B27,[1]Список!$A$1:$F$571,5,0)</f>
        <v>1 сп.р.</v>
      </c>
      <c r="G27" s="36" t="str">
        <f>VLOOKUP(B27,[1]Список!$A$1:$F$571,6,0)</f>
        <v>Москва</v>
      </c>
      <c r="H27" s="39">
        <v>3.2885416666666669E-4</v>
      </c>
      <c r="I27" s="39">
        <v>6.1364583333333334E-4</v>
      </c>
      <c r="J27" s="39">
        <f>K27-I27</f>
        <v>2.7293981481481483E-4</v>
      </c>
      <c r="K27" s="39">
        <v>8.8658564814814817E-4</v>
      </c>
      <c r="L27" s="40">
        <f>L19/((K27*24))</f>
        <v>46.996775499014369</v>
      </c>
      <c r="M27" s="44"/>
      <c r="N27" s="45"/>
      <c r="P27" s="48" t="s">
        <v>45</v>
      </c>
    </row>
    <row r="28" spans="1:16" s="46" customFormat="1" ht="22" customHeight="1" x14ac:dyDescent="0.35">
      <c r="A28" s="95"/>
      <c r="B28" s="43">
        <v>135</v>
      </c>
      <c r="C28" s="36" t="str">
        <f>VLOOKUP(B28,[1]Список!$A$1:$F$571,2,0)</f>
        <v>101 369 257 86</v>
      </c>
      <c r="D28" s="37" t="str">
        <f>VLOOKUP(B28,[1]Список!$A$1:$F$571,3,0)</f>
        <v>БИРЮКОВА Элина Станиславовна</v>
      </c>
      <c r="E28" s="38">
        <f>VLOOKUP(B28,[1]Список!$A$1:$F$571,4,0)</f>
        <v>40372</v>
      </c>
      <c r="F28" s="36" t="str">
        <f>VLOOKUP(B28,[1]Список!$A$1:$F$571,5,0)</f>
        <v>2 сп.р.</v>
      </c>
      <c r="G28" s="36" t="str">
        <f>VLOOKUP(B28,[1]Список!$A$1:$F$571,6,0)</f>
        <v>Москва</v>
      </c>
      <c r="H28" s="39">
        <v>3.2885416666666669E-4</v>
      </c>
      <c r="I28" s="39">
        <v>6.1364583333333334E-4</v>
      </c>
      <c r="J28" s="39">
        <f>K28-I28</f>
        <v>2.7293981481481483E-4</v>
      </c>
      <c r="K28" s="39">
        <v>8.8658564814814817E-4</v>
      </c>
      <c r="L28" s="40">
        <f>L19/((K28*24))</f>
        <v>46.996775499014369</v>
      </c>
      <c r="M28" s="44"/>
      <c r="N28" s="45"/>
      <c r="P28" s="48"/>
    </row>
    <row r="29" spans="1:16" s="46" customFormat="1" ht="22" customHeight="1" x14ac:dyDescent="0.35">
      <c r="A29" s="96"/>
      <c r="B29" s="43">
        <v>134</v>
      </c>
      <c r="C29" s="36" t="str">
        <f>VLOOKUP(B29,[1]Список!$A$1:$F$571,2,0)</f>
        <v>101 372 706 43</v>
      </c>
      <c r="D29" s="37" t="str">
        <f>VLOOKUP(B29,[1]Список!$A$1:$F$571,3,0)</f>
        <v>АЛЕКСЕЕВА Васса Георгиевна</v>
      </c>
      <c r="E29" s="38">
        <f>VLOOKUP(B29,[1]Список!$A$1:$F$571,4,0)</f>
        <v>39897</v>
      </c>
      <c r="F29" s="36" t="str">
        <f>VLOOKUP(B29,[1]Список!$A$1:$F$571,5,0)</f>
        <v>КМС</v>
      </c>
      <c r="G29" s="36" t="str">
        <f>VLOOKUP(B29,[1]Список!$A$1:$F$571,6,0)</f>
        <v>Москва</v>
      </c>
      <c r="H29" s="39">
        <v>3.2885416666666669E-4</v>
      </c>
      <c r="I29" s="39">
        <v>6.1364583333333334E-4</v>
      </c>
      <c r="J29" s="39">
        <f>K29-I29</f>
        <v>2.7293981481481483E-4</v>
      </c>
      <c r="K29" s="39">
        <v>8.8658564814814817E-4</v>
      </c>
      <c r="L29" s="40">
        <f>L19/((K29*24))</f>
        <v>46.996775499014369</v>
      </c>
      <c r="M29" s="44"/>
      <c r="N29" s="45"/>
      <c r="P29" s="48" t="s">
        <v>46</v>
      </c>
    </row>
    <row r="30" spans="1:16" s="46" customFormat="1" ht="22" customHeight="1" x14ac:dyDescent="0.35">
      <c r="A30" s="49"/>
      <c r="B30" s="43"/>
      <c r="C30" s="36"/>
      <c r="D30" s="37"/>
      <c r="E30" s="38"/>
      <c r="F30" s="36"/>
      <c r="G30" s="36"/>
      <c r="H30" s="39"/>
      <c r="I30" s="39"/>
      <c r="J30" s="39"/>
      <c r="K30" s="39"/>
      <c r="L30" s="40"/>
      <c r="M30" s="44"/>
      <c r="N30" s="45"/>
      <c r="P30" s="48"/>
    </row>
    <row r="31" spans="1:16" s="46" customFormat="1" ht="22" customHeight="1" x14ac:dyDescent="0.35">
      <c r="A31" s="95">
        <v>3</v>
      </c>
      <c r="B31" s="43">
        <v>133</v>
      </c>
      <c r="C31" s="36">
        <f>VLOOKUP(B31,[1]Список!$A$1:$F$571,2,0)</f>
        <v>0</v>
      </c>
      <c r="D31" s="37" t="str">
        <f>VLOOKUP(B31,[1]Список!$A$1:$F$571,3,0)</f>
        <v>РЕПИК Полина Сергеевна</v>
      </c>
      <c r="E31" s="38">
        <f>VLOOKUP(B31,[1]Список!$A$1:$F$571,4,0)</f>
        <v>41122</v>
      </c>
      <c r="F31" s="36" t="str">
        <f>VLOOKUP(B31,[1]Список!$A$1:$F$571,5,0)</f>
        <v>2 сп.р.</v>
      </c>
      <c r="G31" s="36" t="str">
        <f>VLOOKUP(B31,[1]Список!$A$1:$F$571,6,0)</f>
        <v>Тульская область</v>
      </c>
      <c r="H31" s="39">
        <v>3.3774305555555554E-4</v>
      </c>
      <c r="I31" s="39">
        <v>6.2329861111111115E-4</v>
      </c>
      <c r="J31" s="39">
        <f>K31-I31</f>
        <v>2.9096064814814805E-4</v>
      </c>
      <c r="K31" s="39">
        <v>9.1425925925925919E-4</v>
      </c>
      <c r="L31" s="40">
        <f>L19/((K31*24))</f>
        <v>45.574235365606647</v>
      </c>
      <c r="M31" s="44"/>
      <c r="N31" s="45"/>
      <c r="P31" s="48"/>
    </row>
    <row r="32" spans="1:16" s="46" customFormat="1" ht="22" customHeight="1" x14ac:dyDescent="0.35">
      <c r="A32" s="95"/>
      <c r="B32" s="43">
        <v>132</v>
      </c>
      <c r="C32" s="36" t="str">
        <f>VLOOKUP(B32,[1]Список!$A$1:$F$571,2,0)</f>
        <v>101 616 639 21</v>
      </c>
      <c r="D32" s="37" t="str">
        <f>VLOOKUP(B32,[1]Список!$A$1:$F$571,3,0)</f>
        <v>КУДРЯВЦЕВА Софья Федоровна</v>
      </c>
      <c r="E32" s="38">
        <f>VLOOKUP(B32,[1]Список!$A$1:$F$571,4,0)</f>
        <v>41096</v>
      </c>
      <c r="F32" s="36" t="str">
        <f>VLOOKUP(B32,[1]Список!$A$1:$F$571,5,0)</f>
        <v>2 сп.р.</v>
      </c>
      <c r="G32" s="36" t="str">
        <f>VLOOKUP(B32,[1]Список!$A$1:$F$571,6,0)</f>
        <v>Тульская область</v>
      </c>
      <c r="H32" s="39">
        <v>3.3774305555555554E-4</v>
      </c>
      <c r="I32" s="39">
        <v>6.2329861111111115E-4</v>
      </c>
      <c r="J32" s="39">
        <f>K32-I32</f>
        <v>2.9096064814814805E-4</v>
      </c>
      <c r="K32" s="39">
        <v>9.1425925925925919E-4</v>
      </c>
      <c r="L32" s="40">
        <f>L19/((K32*24))</f>
        <v>45.574235365606647</v>
      </c>
      <c r="M32" s="44"/>
      <c r="N32" s="45"/>
    </row>
    <row r="33" spans="1:14" s="46" customFormat="1" ht="22" customHeight="1" x14ac:dyDescent="0.35">
      <c r="A33" s="95"/>
      <c r="B33" s="43">
        <v>131</v>
      </c>
      <c r="C33" s="36" t="str">
        <f>VLOOKUP(B33,[1]Список!$A$1:$F$571,2,0)</f>
        <v>101 641 286 30</v>
      </c>
      <c r="D33" s="37" t="str">
        <f>VLOOKUP(B33,[1]Список!$A$1:$F$571,3,0)</f>
        <v>КОРНИЕНКО София Сергеевна</v>
      </c>
      <c r="E33" s="38">
        <f>VLOOKUP(B33,[1]Список!$A$1:$F$571,4,0)</f>
        <v>40918</v>
      </c>
      <c r="F33" s="36" t="str">
        <f>VLOOKUP(B33,[1]Список!$A$1:$F$571,5,0)</f>
        <v>2 сп.р.</v>
      </c>
      <c r="G33" s="36" t="str">
        <f>VLOOKUP(B33,[1]Список!$A$1:$F$571,6,0)</f>
        <v>Тульская область</v>
      </c>
      <c r="H33" s="39">
        <v>3.3774305555555554E-4</v>
      </c>
      <c r="I33" s="39">
        <v>6.2329861111111115E-4</v>
      </c>
      <c r="J33" s="39">
        <f>K33-I33</f>
        <v>2.9096064814814805E-4</v>
      </c>
      <c r="K33" s="39">
        <v>9.1425925925925919E-4</v>
      </c>
      <c r="L33" s="40">
        <f>L19/((K33*24))</f>
        <v>45.574235365606647</v>
      </c>
      <c r="M33" s="44"/>
      <c r="N33" s="45"/>
    </row>
    <row r="34" spans="1:14" s="46" customFormat="1" ht="22" customHeight="1" x14ac:dyDescent="0.35">
      <c r="A34" s="50"/>
      <c r="B34" s="43"/>
      <c r="C34" s="36"/>
      <c r="D34" s="37"/>
      <c r="E34" s="38"/>
      <c r="F34" s="36"/>
      <c r="G34" s="36"/>
      <c r="H34" s="39"/>
      <c r="I34" s="39"/>
      <c r="J34" s="39"/>
      <c r="K34" s="39"/>
      <c r="L34" s="40"/>
      <c r="M34" s="44"/>
      <c r="N34" s="45"/>
    </row>
    <row r="35" spans="1:14" s="46" customFormat="1" ht="22" customHeight="1" x14ac:dyDescent="0.35">
      <c r="A35" s="94">
        <v>4</v>
      </c>
      <c r="B35" s="43">
        <v>125</v>
      </c>
      <c r="C35" s="36" t="str">
        <f>VLOOKUP(B35,[1]Список!$A$1:$F$571,2,0)</f>
        <v>101 425 312 75</v>
      </c>
      <c r="D35" s="37" t="str">
        <f>VLOOKUP(B35,[1]Список!$A$1:$F$571,3,0)</f>
        <v>ЛИНЦОВА Ева Сергеевна</v>
      </c>
      <c r="E35" s="38">
        <f>VLOOKUP(B35,[1]Список!$A$1:$F$571,4,0)</f>
        <v>40175</v>
      </c>
      <c r="F35" s="36" t="str">
        <f>VLOOKUP(B35,[1]Список!$A$1:$F$571,5,0)</f>
        <v>КМС</v>
      </c>
      <c r="G35" s="36" t="str">
        <f>VLOOKUP(B35,[1]Список!$A$1:$F$571,6,0)</f>
        <v>Тульская область</v>
      </c>
      <c r="H35" s="39">
        <v>3.0927083333333333E-4</v>
      </c>
      <c r="I35" s="39">
        <v>5.8682870370370367E-4</v>
      </c>
      <c r="J35" s="39">
        <f>K35-I35</f>
        <v>3.5326388888888896E-4</v>
      </c>
      <c r="K35" s="39">
        <v>9.4009259259259263E-4</v>
      </c>
      <c r="L35" s="40">
        <f>L19/((K35*24))</f>
        <v>44.321875307790798</v>
      </c>
      <c r="M35" s="51"/>
      <c r="N35" s="45"/>
    </row>
    <row r="36" spans="1:14" s="46" customFormat="1" ht="22" customHeight="1" x14ac:dyDescent="0.35">
      <c r="A36" s="95"/>
      <c r="B36" s="43">
        <v>124</v>
      </c>
      <c r="C36" s="36" t="str">
        <f>VLOOKUP(B36,[1]Список!$A$1:$F$571,2,0)</f>
        <v>101 532 317 89</v>
      </c>
      <c r="D36" s="37" t="str">
        <f>VLOOKUP(B36,[1]Список!$A$1:$F$571,3,0)</f>
        <v>ВИНОКУРОВА Алина Владимировна</v>
      </c>
      <c r="E36" s="38">
        <f>VLOOKUP(B36,[1]Список!$A$1:$F$571,4,0)</f>
        <v>40163</v>
      </c>
      <c r="F36" s="36" t="str">
        <f>VLOOKUP(B36,[1]Список!$A$1:$F$571,5,0)</f>
        <v>2 сп.р.</v>
      </c>
      <c r="G36" s="36" t="str">
        <f>VLOOKUP(B36,[1]Список!$A$1:$F$571,6,0)</f>
        <v>Тульская область</v>
      </c>
      <c r="H36" s="39">
        <v>3.0927083333333333E-4</v>
      </c>
      <c r="I36" s="39">
        <v>5.8682870370370367E-4</v>
      </c>
      <c r="J36" s="39">
        <f>K36-I36</f>
        <v>3.5326388888888896E-4</v>
      </c>
      <c r="K36" s="39">
        <v>9.4009259259259263E-4</v>
      </c>
      <c r="L36" s="40">
        <f>L19/((K36*24))</f>
        <v>44.321875307790798</v>
      </c>
      <c r="M36" s="44"/>
      <c r="N36" s="45"/>
    </row>
    <row r="37" spans="1:14" s="46" customFormat="1" ht="22" customHeight="1" x14ac:dyDescent="0.35">
      <c r="A37" s="96"/>
      <c r="B37" s="43">
        <v>122</v>
      </c>
      <c r="C37" s="36" t="str">
        <f>VLOOKUP(B37,[1]Список!$A$1:$F$571,2,0)</f>
        <v>дог №52886</v>
      </c>
      <c r="D37" s="37" t="str">
        <f>VLOOKUP(B37,[1]Список!$A$1:$F$571,3,0)</f>
        <v>БОЛЯСОВА Дарья Сергеевна</v>
      </c>
      <c r="E37" s="38">
        <f>VLOOKUP(B37,[1]Список!$A$1:$F$571,4,0)</f>
        <v>39895</v>
      </c>
      <c r="F37" s="36" t="str">
        <f>VLOOKUP(B37,[1]Список!$A$1:$F$571,5,0)</f>
        <v>КМС</v>
      </c>
      <c r="G37" s="36" t="str">
        <f>VLOOKUP(B37,[1]Список!$A$1:$F$571,6,0)</f>
        <v>Тульская область</v>
      </c>
      <c r="H37" s="39">
        <v>3.0927083333333333E-4</v>
      </c>
      <c r="I37" s="39">
        <v>5.8682870370370367E-4</v>
      </c>
      <c r="J37" s="39">
        <f>K37-I37</f>
        <v>3.5326388888888896E-4</v>
      </c>
      <c r="K37" s="39">
        <v>9.4009259259259263E-4</v>
      </c>
      <c r="L37" s="40">
        <f>L19/((K37*24))</f>
        <v>44.321875307790798</v>
      </c>
      <c r="M37" s="44"/>
      <c r="N37" s="45"/>
    </row>
    <row r="38" spans="1:14" s="46" customFormat="1" ht="22" customHeight="1" x14ac:dyDescent="0.35">
      <c r="A38" s="47"/>
      <c r="B38" s="43"/>
      <c r="C38" s="36"/>
      <c r="D38" s="37"/>
      <c r="E38" s="38"/>
      <c r="F38" s="36"/>
      <c r="G38" s="36"/>
      <c r="H38" s="39"/>
      <c r="I38" s="39"/>
      <c r="J38" s="39"/>
      <c r="K38" s="39"/>
      <c r="L38" s="40"/>
      <c r="M38" s="44"/>
      <c r="N38" s="45"/>
    </row>
    <row r="39" spans="1:14" s="46" customFormat="1" ht="22" customHeight="1" x14ac:dyDescent="0.35">
      <c r="A39" s="94">
        <v>5</v>
      </c>
      <c r="B39" s="43">
        <v>177</v>
      </c>
      <c r="C39" s="36" t="str">
        <f>VLOOKUP(B39,[1]Список!$A$1:$F$571,2,0)</f>
        <v>101 533 706 23</v>
      </c>
      <c r="D39" s="37" t="str">
        <f>VLOOKUP(B39,[1]Список!$A$1:$F$571,3,0)</f>
        <v>БЕЛЯЕВА Анастасия Андреевна</v>
      </c>
      <c r="E39" s="38">
        <f>VLOOKUP(B39,[1]Список!$A$1:$F$571,4,0)</f>
        <v>40646</v>
      </c>
      <c r="F39" s="36" t="str">
        <f>VLOOKUP(B39,[1]Список!$A$1:$F$571,5,0)</f>
        <v>2 сп.р.</v>
      </c>
      <c r="G39" s="36" t="str">
        <f>VLOOKUP(B39,[1]Список!$A$1:$F$571,6,0)</f>
        <v>Московская область</v>
      </c>
      <c r="H39" s="39">
        <v>3.4086805555555557E-4</v>
      </c>
      <c r="I39" s="39">
        <v>6.4427083333333328E-4</v>
      </c>
      <c r="J39" s="39">
        <f>K39-I39</f>
        <v>2.994907407407409E-4</v>
      </c>
      <c r="K39" s="39">
        <v>9.4376157407407419E-4</v>
      </c>
      <c r="L39" s="40">
        <f>L19/((K39*24))</f>
        <v>44.149568928514483</v>
      </c>
      <c r="M39" s="44"/>
      <c r="N39" s="45"/>
    </row>
    <row r="40" spans="1:14" s="46" customFormat="1" ht="22" customHeight="1" x14ac:dyDescent="0.35">
      <c r="A40" s="95"/>
      <c r="B40" s="43">
        <v>178</v>
      </c>
      <c r="C40" s="36" t="str">
        <f>VLOOKUP(B40,[1]Список!$A$1:$F$571,2,0)</f>
        <v>101 303 354 46</v>
      </c>
      <c r="D40" s="37" t="str">
        <f>VLOOKUP(B40,[1]Список!$A$1:$F$571,3,0)</f>
        <v>БАРАБАНОВА Александра Сергеевна</v>
      </c>
      <c r="E40" s="38">
        <f>VLOOKUP(B40,[1]Список!$A$1:$F$571,4,0)</f>
        <v>40388</v>
      </c>
      <c r="F40" s="36" t="str">
        <f>VLOOKUP(B40,[1]Список!$A$1:$F$571,5,0)</f>
        <v>1 сп.р.</v>
      </c>
      <c r="G40" s="36" t="str">
        <f>VLOOKUP(B40,[1]Список!$A$1:$F$571,6,0)</f>
        <v>Московская область</v>
      </c>
      <c r="H40" s="39">
        <v>3.4086805555555557E-4</v>
      </c>
      <c r="I40" s="39">
        <v>6.4427083333333328E-4</v>
      </c>
      <c r="J40" s="39">
        <f>K40-I40</f>
        <v>2.994907407407409E-4</v>
      </c>
      <c r="K40" s="39">
        <v>9.4376157407407419E-4</v>
      </c>
      <c r="L40" s="40">
        <f>L19/((K40*24))</f>
        <v>44.149568928514483</v>
      </c>
      <c r="M40" s="44"/>
      <c r="N40" s="45"/>
    </row>
    <row r="41" spans="1:14" s="46" customFormat="1" ht="22" customHeight="1" x14ac:dyDescent="0.35">
      <c r="A41" s="96"/>
      <c r="B41" s="43">
        <v>179</v>
      </c>
      <c r="C41" s="36" t="str">
        <f>VLOOKUP(B41,[1]Список!$A$1:$F$571,2,0)</f>
        <v>101 513 438 28</v>
      </c>
      <c r="D41" s="37" t="str">
        <f>VLOOKUP(B41,[1]Список!$A$1:$F$571,3,0)</f>
        <v>ПАНТЕЕВА Софья Александровна</v>
      </c>
      <c r="E41" s="38">
        <f>VLOOKUP(B41,[1]Список!$A$1:$F$571,4,0)</f>
        <v>40714</v>
      </c>
      <c r="F41" s="36" t="str">
        <f>VLOOKUP(B41,[1]Список!$A$1:$F$571,5,0)</f>
        <v>2 сп.р.</v>
      </c>
      <c r="G41" s="36" t="str">
        <f>VLOOKUP(B41,[1]Список!$A$1:$F$571,6,0)</f>
        <v>Московская область</v>
      </c>
      <c r="H41" s="39">
        <v>3.4086805555555557E-4</v>
      </c>
      <c r="I41" s="39">
        <v>6.4427083333333328E-4</v>
      </c>
      <c r="J41" s="39">
        <f>K41-I41</f>
        <v>2.994907407407409E-4</v>
      </c>
      <c r="K41" s="39">
        <v>9.4376157407407419E-4</v>
      </c>
      <c r="L41" s="40">
        <f>L19/((K41*24))</f>
        <v>44.149568928514483</v>
      </c>
      <c r="M41" s="44"/>
      <c r="N41" s="52"/>
    </row>
    <row r="42" spans="1:14" s="46" customFormat="1" ht="22" customHeight="1" x14ac:dyDescent="0.35">
      <c r="A42" s="49"/>
      <c r="B42" s="43"/>
      <c r="C42" s="36"/>
      <c r="D42" s="37"/>
      <c r="E42" s="38"/>
      <c r="F42" s="36"/>
      <c r="G42" s="36"/>
      <c r="H42" s="39"/>
      <c r="I42" s="39"/>
      <c r="J42" s="39"/>
      <c r="K42" s="39"/>
      <c r="L42" s="40"/>
      <c r="M42" s="44"/>
      <c r="N42" s="52"/>
    </row>
    <row r="43" spans="1:14" s="46" customFormat="1" ht="22" customHeight="1" x14ac:dyDescent="0.35">
      <c r="A43" s="95">
        <v>6</v>
      </c>
      <c r="B43" s="43">
        <v>152</v>
      </c>
      <c r="C43" s="36" t="str">
        <f>VLOOKUP(B43,[1]Список!$A$1:$F$571,2,0)</f>
        <v>101 425 072 29</v>
      </c>
      <c r="D43" s="37" t="str">
        <f>VLOOKUP(B43,[1]Список!$A$1:$F$571,3,0)</f>
        <v xml:space="preserve">СУХАРЕВА Александра Александровна </v>
      </c>
      <c r="E43" s="38">
        <f>VLOOKUP(B43,[1]Список!$A$1:$F$571,4,0)</f>
        <v>40249</v>
      </c>
      <c r="F43" s="36" t="str">
        <f>VLOOKUP(B43,[1]Список!$A$1:$F$571,5,0)</f>
        <v>КМС</v>
      </c>
      <c r="G43" s="36" t="str">
        <f>VLOOKUP(B43,[1]Список!$A$1:$F$571,6,0)</f>
        <v>Воронежская область</v>
      </c>
      <c r="H43" s="39">
        <v>3.4991898148148149E-4</v>
      </c>
      <c r="I43" s="39">
        <v>6.4165509259259265E-4</v>
      </c>
      <c r="J43" s="39">
        <f>K43-I43</f>
        <v>3.1722222222222221E-4</v>
      </c>
      <c r="K43" s="39">
        <v>9.5887731481481486E-4</v>
      </c>
      <c r="L43" s="40">
        <f>L19/((K43*24))</f>
        <v>43.453595181479109</v>
      </c>
      <c r="M43" s="44"/>
      <c r="N43" s="52"/>
    </row>
    <row r="44" spans="1:14" s="46" customFormat="1" ht="22" customHeight="1" x14ac:dyDescent="0.35">
      <c r="A44" s="95"/>
      <c r="B44" s="43">
        <v>153</v>
      </c>
      <c r="C44" s="36" t="str">
        <f>VLOOKUP(B44,[1]Список!$A$1:$F$571,2,0)</f>
        <v>101 403 161 40</v>
      </c>
      <c r="D44" s="37" t="str">
        <f>VLOOKUP(B44,[1]Список!$A$1:$F$571,3,0)</f>
        <v xml:space="preserve">КУТЮРИНА Виктория Владимировна </v>
      </c>
      <c r="E44" s="38">
        <f>VLOOKUP(B44,[1]Список!$A$1:$F$571,4,0)</f>
        <v>40244</v>
      </c>
      <c r="F44" s="36" t="str">
        <f>VLOOKUP(B44,[1]Список!$A$1:$F$571,5,0)</f>
        <v>КМС</v>
      </c>
      <c r="G44" s="36" t="str">
        <f>VLOOKUP(B44,[1]Список!$A$1:$F$571,6,0)</f>
        <v>Воронежская область</v>
      </c>
      <c r="H44" s="39">
        <v>3.4991898148148149E-4</v>
      </c>
      <c r="I44" s="39">
        <v>6.4165509259259265E-4</v>
      </c>
      <c r="J44" s="39">
        <f>K44-I44</f>
        <v>3.1722222222222221E-4</v>
      </c>
      <c r="K44" s="39">
        <v>9.5887731481481486E-4</v>
      </c>
      <c r="L44" s="40">
        <f>L19/((K44*24))</f>
        <v>43.453595181479109</v>
      </c>
      <c r="M44" s="44"/>
      <c r="N44" s="52"/>
    </row>
    <row r="45" spans="1:14" s="46" customFormat="1" ht="22" customHeight="1" x14ac:dyDescent="0.35">
      <c r="A45" s="96"/>
      <c r="B45" s="53">
        <v>155</v>
      </c>
      <c r="C45" s="36" t="str">
        <f>VLOOKUP(B45,[1]Список!$A$1:$F$571,2,0)</f>
        <v>101 422 180 47</v>
      </c>
      <c r="D45" s="37" t="str">
        <f>VLOOKUP(B45,[1]Список!$A$1:$F$571,3,0)</f>
        <v xml:space="preserve">КУЗНЕЦОВА Виктория Сергеевна </v>
      </c>
      <c r="E45" s="38">
        <f>VLOOKUP(B45,[1]Список!$A$1:$F$571,4,0)</f>
        <v>40035</v>
      </c>
      <c r="F45" s="36" t="str">
        <f>VLOOKUP(B45,[1]Список!$A$1:$F$571,5,0)</f>
        <v>2 сп.р.</v>
      </c>
      <c r="G45" s="36" t="str">
        <f>VLOOKUP(B45,[1]Список!$A$1:$F$571,6,0)</f>
        <v>Воронежская область</v>
      </c>
      <c r="H45" s="39">
        <v>3.4991898148148149E-4</v>
      </c>
      <c r="I45" s="39">
        <v>6.4165509259259265E-4</v>
      </c>
      <c r="J45" s="39">
        <f>K45-I45</f>
        <v>3.1722222222222221E-4</v>
      </c>
      <c r="K45" s="39">
        <v>9.5887731481481486E-4</v>
      </c>
      <c r="L45" s="40">
        <f>L19/((K45*24))</f>
        <v>43.453595181479109</v>
      </c>
      <c r="M45" s="44"/>
      <c r="N45" s="52"/>
    </row>
    <row r="46" spans="1:14" s="46" customFormat="1" ht="22" customHeight="1" x14ac:dyDescent="0.35">
      <c r="A46" s="49"/>
      <c r="B46" s="53"/>
      <c r="C46" s="36"/>
      <c r="D46" s="37"/>
      <c r="E46" s="38"/>
      <c r="F46" s="36"/>
      <c r="G46" s="36"/>
      <c r="H46" s="39"/>
      <c r="I46" s="39"/>
      <c r="J46" s="39"/>
      <c r="K46" s="39"/>
      <c r="L46" s="40"/>
      <c r="M46" s="44"/>
      <c r="N46" s="52"/>
    </row>
    <row r="47" spans="1:14" s="46" customFormat="1" ht="22" customHeight="1" x14ac:dyDescent="0.35">
      <c r="A47" s="95">
        <v>7</v>
      </c>
      <c r="B47" s="53">
        <v>146</v>
      </c>
      <c r="C47" s="36" t="str">
        <f>VLOOKUP(B47,[1]Список!$A$1:$F$571,2,0)</f>
        <v>101 430 233 49</v>
      </c>
      <c r="D47" s="37" t="str">
        <f>VLOOKUP(B47,[1]Список!$A$1:$F$571,3,0)</f>
        <v>МАЛИНИНА Ульяна Алексеевна</v>
      </c>
      <c r="E47" s="38">
        <f>VLOOKUP(B47,[1]Список!$A$1:$F$571,4,0)</f>
        <v>40607</v>
      </c>
      <c r="F47" s="36" t="str">
        <f>VLOOKUP(B47,[1]Список!$A$1:$F$571,5,0)</f>
        <v>2 сп.р.</v>
      </c>
      <c r="G47" s="36" t="str">
        <f>VLOOKUP(B47,[1]Список!$A$1:$F$571,6,0)</f>
        <v>Москва</v>
      </c>
      <c r="H47" s="39">
        <v>3.7989583333333338E-4</v>
      </c>
      <c r="I47" s="39">
        <v>6.7188657407407399E-4</v>
      </c>
      <c r="J47" s="39">
        <f>K47-I47</f>
        <v>2.9082175925925933E-4</v>
      </c>
      <c r="K47" s="39">
        <v>9.6270833333333332E-4</v>
      </c>
      <c r="L47" s="40">
        <f>L19/((K47*24))</f>
        <v>43.280675178532782</v>
      </c>
      <c r="M47" s="51"/>
      <c r="N47" s="52"/>
    </row>
    <row r="48" spans="1:14" s="46" customFormat="1" ht="22" customHeight="1" x14ac:dyDescent="0.35">
      <c r="A48" s="95"/>
      <c r="B48" s="53">
        <v>143</v>
      </c>
      <c r="C48" s="36" t="str">
        <f>VLOOKUP(B48,[1]Список!$A$1:$F$571,2,0)</f>
        <v>101 374 564 58</v>
      </c>
      <c r="D48" s="37" t="str">
        <f>VLOOKUP(B48,[1]Список!$A$1:$F$571,3,0)</f>
        <v>РАССОХА Виктория Александровна</v>
      </c>
      <c r="E48" s="38">
        <f>VLOOKUP(B48,[1]Список!$A$1:$F$571,4,0)</f>
        <v>40341</v>
      </c>
      <c r="F48" s="36" t="str">
        <f>VLOOKUP(B48,[1]Список!$A$1:$F$571,5,0)</f>
        <v>2 сп.р.</v>
      </c>
      <c r="G48" s="36" t="str">
        <f>VLOOKUP(B48,[1]Список!$A$1:$F$571,6,0)</f>
        <v>Москва</v>
      </c>
      <c r="H48" s="39">
        <v>3.7989583333333338E-4</v>
      </c>
      <c r="I48" s="39">
        <v>6.7188657407407399E-4</v>
      </c>
      <c r="J48" s="39">
        <f>K48-I48</f>
        <v>2.9082175925925933E-4</v>
      </c>
      <c r="K48" s="39">
        <v>9.6270833333333332E-4</v>
      </c>
      <c r="L48" s="40">
        <f>L19/((K48*24))</f>
        <v>43.280675178532782</v>
      </c>
      <c r="M48" s="51"/>
      <c r="N48" s="52"/>
    </row>
    <row r="49" spans="1:14" s="46" customFormat="1" ht="22" customHeight="1" x14ac:dyDescent="0.35">
      <c r="A49" s="95"/>
      <c r="B49" s="53">
        <v>180</v>
      </c>
      <c r="C49" s="36" t="str">
        <f>VLOOKUP(B49,[1]Список!$A$1:$F$571,2,0)</f>
        <v>101 501 114 23</v>
      </c>
      <c r="D49" s="37" t="str">
        <f>VLOOKUP(B49,[1]Список!$A$1:$F$571,3,0)</f>
        <v>ТИМОХИНА Светлана Константиновна</v>
      </c>
      <c r="E49" s="38">
        <f>VLOOKUP(B49,[1]Список!$A$1:$F$571,4,0)</f>
        <v>40735</v>
      </c>
      <c r="F49" s="36" t="str">
        <f>VLOOKUP(B49,[1]Список!$A$1:$F$571,5,0)</f>
        <v>3 сп.р.</v>
      </c>
      <c r="G49" s="36" t="str">
        <f>VLOOKUP(B49,[1]Список!$A$1:$F$571,6,0)</f>
        <v>Москва</v>
      </c>
      <c r="H49" s="39">
        <v>3.7989583333333338E-4</v>
      </c>
      <c r="I49" s="39">
        <v>6.7188657407407399E-4</v>
      </c>
      <c r="J49" s="39">
        <f>K49-I49</f>
        <v>2.9082175925925933E-4</v>
      </c>
      <c r="K49" s="39">
        <v>9.6270833333333332E-4</v>
      </c>
      <c r="L49" s="40">
        <f>L19/((K49*24))</f>
        <v>43.280675178532782</v>
      </c>
      <c r="M49" s="44"/>
      <c r="N49" s="52"/>
    </row>
    <row r="50" spans="1:14" s="46" customFormat="1" ht="22" customHeight="1" x14ac:dyDescent="0.35">
      <c r="A50" s="47"/>
      <c r="B50" s="53"/>
      <c r="C50" s="36"/>
      <c r="D50" s="37"/>
      <c r="E50" s="38"/>
      <c r="F50" s="36"/>
      <c r="G50" s="36"/>
      <c r="H50" s="39"/>
      <c r="I50" s="39"/>
      <c r="J50" s="39"/>
      <c r="K50" s="39"/>
      <c r="L50" s="40"/>
      <c r="M50" s="54"/>
      <c r="N50" s="52"/>
    </row>
    <row r="51" spans="1:14" s="46" customFormat="1" ht="22" customHeight="1" x14ac:dyDescent="0.35">
      <c r="A51" s="94">
        <v>8</v>
      </c>
      <c r="B51" s="53">
        <v>181</v>
      </c>
      <c r="C51" s="36" t="str">
        <f>VLOOKUP(B51,[1]Список!$A$1:$F$571,2,0)</f>
        <v>101 367 351 23</v>
      </c>
      <c r="D51" s="37" t="str">
        <f>VLOOKUP(B51,[1]Список!$A$1:$F$571,3,0)</f>
        <v>ОСТАПЕНКО Марина Васильевна</v>
      </c>
      <c r="E51" s="38">
        <f>VLOOKUP(B51,[1]Список!$A$1:$F$571,4,0)</f>
        <v>40069</v>
      </c>
      <c r="F51" s="36" t="str">
        <f>VLOOKUP(B51,[1]Список!$A$1:$F$571,5,0)</f>
        <v>КМС</v>
      </c>
      <c r="G51" s="36" t="str">
        <f>VLOOKUP(B51,[1]Список!$A$1:$F$571,6,0)</f>
        <v>Ростовская область</v>
      </c>
      <c r="H51" s="39">
        <v>3.3284722222222222E-4</v>
      </c>
      <c r="I51" s="39">
        <v>6.6053240740740742E-4</v>
      </c>
      <c r="J51" s="39">
        <f>K51-I51</f>
        <v>3.1122685185185192E-4</v>
      </c>
      <c r="K51" s="39">
        <v>9.7175925925925934E-4</v>
      </c>
      <c r="L51" s="40">
        <f>L19/((K51*24))</f>
        <v>42.877560743211049</v>
      </c>
      <c r="M51" s="54"/>
      <c r="N51" s="52"/>
    </row>
    <row r="52" spans="1:14" s="46" customFormat="1" ht="22" customHeight="1" x14ac:dyDescent="0.35">
      <c r="A52" s="95"/>
      <c r="B52" s="53">
        <v>115</v>
      </c>
      <c r="C52" s="36" t="str">
        <f>VLOOKUP(B52,[1]Список!$A$1:$F$571,2,0)</f>
        <v>101 552 510 09</v>
      </c>
      <c r="D52" s="37" t="str">
        <f>VLOOKUP(B52,[1]Список!$A$1:$F$571,3,0)</f>
        <v>БЕССОНОВА Дарья Евгеньевна</v>
      </c>
      <c r="E52" s="38">
        <f>VLOOKUP(B52,[1]Список!$A$1:$F$571,4,0)</f>
        <v>40784</v>
      </c>
      <c r="F52" s="36" t="str">
        <f>VLOOKUP(B52,[1]Список!$A$1:$F$571,5,0)</f>
        <v>1 сп.р.</v>
      </c>
      <c r="G52" s="36" t="str">
        <f>VLOOKUP(B52,[1]Список!$A$1:$F$571,6,0)</f>
        <v>Ростовская область</v>
      </c>
      <c r="H52" s="39">
        <v>3.3284722222222222E-4</v>
      </c>
      <c r="I52" s="39">
        <v>6.6053240740740742E-4</v>
      </c>
      <c r="J52" s="39">
        <f>K52-I52</f>
        <v>3.1122685185185192E-4</v>
      </c>
      <c r="K52" s="39">
        <v>9.7175925925925934E-4</v>
      </c>
      <c r="L52" s="40">
        <f>L19/((K52*24))</f>
        <v>42.877560743211049</v>
      </c>
      <c r="M52" s="55"/>
      <c r="N52" s="52"/>
    </row>
    <row r="53" spans="1:14" s="46" customFormat="1" ht="22" customHeight="1" x14ac:dyDescent="0.35">
      <c r="A53" s="96"/>
      <c r="B53" s="53">
        <v>114</v>
      </c>
      <c r="C53" s="36" t="str">
        <f>VLOOKUP(B53,[1]Список!$A$1:$F$571,2,0)</f>
        <v>101 552 511 10</v>
      </c>
      <c r="D53" s="37" t="str">
        <f>VLOOKUP(B53,[1]Список!$A$1:$F$571,3,0)</f>
        <v>МИРЗОЯН Дарина Арамовна</v>
      </c>
      <c r="E53" s="38">
        <f>VLOOKUP(B53,[1]Список!$A$1:$F$571,4,0)</f>
        <v>40759</v>
      </c>
      <c r="F53" s="36" t="str">
        <f>VLOOKUP(B53,[1]Список!$A$1:$F$571,5,0)</f>
        <v>1 сп.р.</v>
      </c>
      <c r="G53" s="36" t="str">
        <f>VLOOKUP(B53,[1]Список!$A$1:$F$571,6,0)</f>
        <v>Ростовская область</v>
      </c>
      <c r="H53" s="39">
        <v>3.3284722222222222E-4</v>
      </c>
      <c r="I53" s="39">
        <v>6.6053240740740742E-4</v>
      </c>
      <c r="J53" s="39">
        <f>K53-I53</f>
        <v>3.1122685185185192E-4</v>
      </c>
      <c r="K53" s="39">
        <v>9.7175925925925934E-4</v>
      </c>
      <c r="L53" s="40">
        <f>L19/((K53*24))</f>
        <v>42.877560743211049</v>
      </c>
      <c r="M53" s="55"/>
      <c r="N53" s="52"/>
    </row>
    <row r="54" spans="1:14" s="46" customFormat="1" ht="22" customHeight="1" x14ac:dyDescent="0.35">
      <c r="A54" s="47"/>
      <c r="B54" s="53"/>
      <c r="C54" s="36"/>
      <c r="D54" s="37"/>
      <c r="E54" s="38"/>
      <c r="F54" s="36"/>
      <c r="G54" s="36"/>
      <c r="H54" s="39"/>
      <c r="I54" s="39"/>
      <c r="J54" s="39"/>
      <c r="K54" s="39"/>
      <c r="L54" s="40"/>
      <c r="M54" s="55"/>
      <c r="N54" s="52"/>
    </row>
    <row r="55" spans="1:14" s="46" customFormat="1" ht="22" customHeight="1" x14ac:dyDescent="0.35">
      <c r="A55" s="95">
        <v>9</v>
      </c>
      <c r="B55" s="43">
        <v>165</v>
      </c>
      <c r="C55" s="36" t="str">
        <f>VLOOKUP(B55,[1]Список!$A$1:$F$571,2,0)</f>
        <v>101 553 506 35</v>
      </c>
      <c r="D55" s="37" t="str">
        <f>VLOOKUP(B55,[1]Список!$A$1:$F$571,3,0)</f>
        <v>МОИСЕЕНКО Александра Романовна</v>
      </c>
      <c r="E55" s="38">
        <f>VLOOKUP(B55,[1]Список!$A$1:$F$571,4,0)</f>
        <v>40532</v>
      </c>
      <c r="F55" s="36" t="str">
        <f>VLOOKUP(B55,[1]Список!$A$1:$F$571,5,0)</f>
        <v>2 сп.р.</v>
      </c>
      <c r="G55" s="36" t="str">
        <f>VLOOKUP(B55,[1]Список!$A$1:$F$571,6,0)</f>
        <v>Краснодарский край</v>
      </c>
      <c r="H55" s="39">
        <v>3.6530092592592598E-4</v>
      </c>
      <c r="I55" s="39">
        <v>6.926388888888889E-4</v>
      </c>
      <c r="J55" s="39">
        <f>K55-I55</f>
        <v>3.1912037037037043E-4</v>
      </c>
      <c r="K55" s="39">
        <v>1.0117592592592593E-3</v>
      </c>
      <c r="L55" s="40">
        <f>L19/((K55*24))</f>
        <v>41.182392239406965</v>
      </c>
      <c r="M55" s="55"/>
      <c r="N55" s="52"/>
    </row>
    <row r="56" spans="1:14" s="46" customFormat="1" ht="22" customHeight="1" x14ac:dyDescent="0.35">
      <c r="A56" s="95"/>
      <c r="B56" s="43">
        <v>166</v>
      </c>
      <c r="C56" s="36" t="str">
        <f>VLOOKUP(B56,[1]Список!$A$1:$F$571,2,0)</f>
        <v>101 501 100 09</v>
      </c>
      <c r="D56" s="37" t="str">
        <f>VLOOKUP(B56,[1]Список!$A$1:$F$571,3,0)</f>
        <v>ПЕРМЯКОВА Мария Владимировна</v>
      </c>
      <c r="E56" s="38">
        <f>VLOOKUP(B56,[1]Список!$A$1:$F$571,4,0)</f>
        <v>40514</v>
      </c>
      <c r="F56" s="36" t="str">
        <f>VLOOKUP(B56,[1]Список!$A$1:$F$571,5,0)</f>
        <v>2 сп.р.</v>
      </c>
      <c r="G56" s="36" t="str">
        <f>VLOOKUP(B56,[1]Список!$A$1:$F$571,6,0)</f>
        <v>Краснодарский край</v>
      </c>
      <c r="H56" s="39">
        <v>3.6530092592592598E-4</v>
      </c>
      <c r="I56" s="39">
        <v>6.926388888888889E-4</v>
      </c>
      <c r="J56" s="39">
        <f>K56-I56</f>
        <v>3.1912037037037043E-4</v>
      </c>
      <c r="K56" s="39">
        <v>1.0117592592592593E-3</v>
      </c>
      <c r="L56" s="40">
        <f>L19/((K56*24))</f>
        <v>41.182392239406965</v>
      </c>
      <c r="M56" s="55"/>
      <c r="N56" s="52"/>
    </row>
    <row r="57" spans="1:14" s="46" customFormat="1" ht="22" customHeight="1" x14ac:dyDescent="0.35">
      <c r="A57" s="96"/>
      <c r="B57" s="43">
        <v>164</v>
      </c>
      <c r="C57" s="36" t="str">
        <f>VLOOKUP(B57,[1]Список!$A$1:$F$571,2,0)</f>
        <v>101 446 022 27</v>
      </c>
      <c r="D57" s="37" t="str">
        <f>VLOOKUP(B57,[1]Список!$A$1:$F$571,3,0)</f>
        <v>САВЧЕНКО Елизавета Александровна</v>
      </c>
      <c r="E57" s="38">
        <f>VLOOKUP(B57,[1]Список!$A$1:$F$571,4,0)</f>
        <v>39823</v>
      </c>
      <c r="F57" s="36" t="str">
        <f>VLOOKUP(B57,[1]Список!$A$1:$F$571,5,0)</f>
        <v>1 сп.р.</v>
      </c>
      <c r="G57" s="36" t="str">
        <f>VLOOKUP(B57,[1]Список!$A$1:$F$571,6,0)</f>
        <v>Краснодарский край</v>
      </c>
      <c r="H57" s="39">
        <v>3.6530092592592598E-4</v>
      </c>
      <c r="I57" s="39">
        <v>6.926388888888889E-4</v>
      </c>
      <c r="J57" s="39">
        <f>K57-I57</f>
        <v>3.1912037037037043E-4</v>
      </c>
      <c r="K57" s="39">
        <v>1.0117592592592593E-3</v>
      </c>
      <c r="L57" s="40">
        <f>L19/((K57*24))</f>
        <v>41.182392239406965</v>
      </c>
      <c r="M57" s="55"/>
      <c r="N57" s="52"/>
    </row>
    <row r="58" spans="1:14" s="46" customFormat="1" ht="22" customHeight="1" x14ac:dyDescent="0.35">
      <c r="A58" s="56"/>
      <c r="B58" s="53"/>
      <c r="C58" s="36"/>
      <c r="D58" s="37"/>
      <c r="E58" s="38"/>
      <c r="F58" s="36"/>
      <c r="G58" s="36"/>
      <c r="H58" s="39"/>
      <c r="I58" s="39"/>
      <c r="J58" s="39"/>
      <c r="K58" s="39"/>
      <c r="L58" s="40"/>
      <c r="M58" s="55"/>
      <c r="N58" s="52"/>
    </row>
    <row r="59" spans="1:14" s="46" customFormat="1" ht="22" customHeight="1" x14ac:dyDescent="0.35">
      <c r="A59" s="94">
        <v>10</v>
      </c>
      <c r="B59" s="53">
        <v>113</v>
      </c>
      <c r="C59" s="36" t="str">
        <f>VLOOKUP(B59,[1]Список!$A$1:$F$571,2,0)</f>
        <v>101 553 235 55</v>
      </c>
      <c r="D59" s="37" t="str">
        <f>VLOOKUP(B59,[1]Список!$A$1:$F$571,3,0)</f>
        <v>МИРОШНИЧЕНКО Виктория Петровна</v>
      </c>
      <c r="E59" s="38">
        <f>VLOOKUP(B59,[1]Список!$A$1:$F$571,4,0)</f>
        <v>40300</v>
      </c>
      <c r="F59" s="36" t="str">
        <f>VLOOKUP(B59,[1]Список!$A$1:$F$571,5,0)</f>
        <v>1 сп.р.</v>
      </c>
      <c r="G59" s="36" t="str">
        <f>VLOOKUP(B59,[1]Список!$A$1:$F$571,6,0)</f>
        <v>Ростовская область</v>
      </c>
      <c r="H59" s="39">
        <v>3.8483796296296297E-4</v>
      </c>
      <c r="I59" s="39">
        <v>7.0449074074074077E-4</v>
      </c>
      <c r="J59" s="39">
        <f>K59-I59</f>
        <v>3.2186342592592575E-4</v>
      </c>
      <c r="K59" s="39">
        <v>1.0263541666666665E-3</v>
      </c>
      <c r="L59" s="40">
        <f>L19/((K59*24))</f>
        <v>40.596772556581762</v>
      </c>
      <c r="M59" s="54"/>
      <c r="N59" s="52"/>
    </row>
    <row r="60" spans="1:14" s="46" customFormat="1" ht="22" customHeight="1" x14ac:dyDescent="0.35">
      <c r="A60" s="95"/>
      <c r="B60" s="53">
        <v>117</v>
      </c>
      <c r="C60" s="36" t="str">
        <f>VLOOKUP(B60,[1]Список!$A$1:$F$571,2,0)</f>
        <v>101 552 905 16</v>
      </c>
      <c r="D60" s="37" t="str">
        <f>VLOOKUP(B60,[1]Список!$A$1:$F$571,3,0)</f>
        <v>КОПАЕВА Дарья Александровна</v>
      </c>
      <c r="E60" s="38">
        <f>VLOOKUP(B60,[1]Список!$A$1:$F$571,4,0)</f>
        <v>40803</v>
      </c>
      <c r="F60" s="36" t="str">
        <f>VLOOKUP(B60,[1]Список!$A$1:$F$571,5,0)</f>
        <v>2 сп.р.</v>
      </c>
      <c r="G60" s="36" t="str">
        <f>VLOOKUP(B60,[1]Список!$A$1:$F$571,6,0)</f>
        <v>Ростовская область</v>
      </c>
      <c r="H60" s="39">
        <v>3.8483796296296297E-4</v>
      </c>
      <c r="I60" s="39">
        <v>7.0449074074074077E-4</v>
      </c>
      <c r="J60" s="39">
        <f>K60-I60</f>
        <v>3.2186342592592575E-4</v>
      </c>
      <c r="K60" s="39">
        <v>1.0263541666666665E-3</v>
      </c>
      <c r="L60" s="40">
        <f>L19/((K60*24))</f>
        <v>40.596772556581762</v>
      </c>
      <c r="M60" s="54"/>
      <c r="N60" s="52"/>
    </row>
    <row r="61" spans="1:14" s="46" customFormat="1" ht="22" customHeight="1" x14ac:dyDescent="0.35">
      <c r="A61" s="96"/>
      <c r="B61" s="53">
        <v>119</v>
      </c>
      <c r="C61" s="36" t="str">
        <f>VLOOKUP(B61,[1]Список!$A$1:$F$571,2,0)</f>
        <v>дог №52886</v>
      </c>
      <c r="D61" s="37" t="str">
        <f>VLOOKUP(B61,[1]Список!$A$1:$F$571,3,0)</f>
        <v>ПОНОМАРЕВА Мария Максимовна</v>
      </c>
      <c r="E61" s="38">
        <f>VLOOKUP(B61,[1]Список!$A$1:$F$571,4,0)</f>
        <v>41040</v>
      </c>
      <c r="F61" s="36" t="str">
        <f>VLOOKUP(B61,[1]Список!$A$1:$F$571,5,0)</f>
        <v>2 сп.р.</v>
      </c>
      <c r="G61" s="36" t="str">
        <f>VLOOKUP(B61,[1]Список!$A$1:$F$571,6,0)</f>
        <v>Ростовская область</v>
      </c>
      <c r="H61" s="39">
        <v>3.8483796296296297E-4</v>
      </c>
      <c r="I61" s="39">
        <v>7.0449074074074077E-4</v>
      </c>
      <c r="J61" s="39">
        <f>K61-I61</f>
        <v>3.2186342592592575E-4</v>
      </c>
      <c r="K61" s="39">
        <v>1.0263541666666665E-3</v>
      </c>
      <c r="L61" s="40">
        <f>L19/((K61*24))</f>
        <v>40.596772556581762</v>
      </c>
      <c r="M61" s="54"/>
      <c r="N61" s="52"/>
    </row>
    <row r="62" spans="1:14" s="46" customFormat="1" ht="22" customHeight="1" x14ac:dyDescent="0.35">
      <c r="A62" s="49"/>
      <c r="B62" s="53"/>
      <c r="C62" s="36"/>
      <c r="D62" s="37"/>
      <c r="E62" s="38"/>
      <c r="F62" s="36"/>
      <c r="G62" s="36"/>
      <c r="H62" s="39"/>
      <c r="I62" s="39"/>
      <c r="J62" s="39"/>
      <c r="K62" s="39"/>
      <c r="L62" s="40"/>
      <c r="M62" s="54"/>
      <c r="N62" s="52"/>
    </row>
    <row r="63" spans="1:14" s="46" customFormat="1" ht="22" customHeight="1" x14ac:dyDescent="0.35">
      <c r="A63" s="95">
        <v>11</v>
      </c>
      <c r="B63" s="57">
        <v>156</v>
      </c>
      <c r="C63" s="36" t="str">
        <f>VLOOKUP(B63,[1]Список!$A$1:$F$571,2,0)</f>
        <v>101 614 709 31</v>
      </c>
      <c r="D63" s="37" t="str">
        <f>VLOOKUP(B63,[1]Список!$A$1:$F$571,3,0)</f>
        <v xml:space="preserve">СЕНИК Александра Сергеевна </v>
      </c>
      <c r="E63" s="38">
        <f>VLOOKUP(B63,[1]Список!$A$1:$F$571,4,0)</f>
        <v>40283</v>
      </c>
      <c r="F63" s="36" t="str">
        <f>VLOOKUP(B63,[1]Список!$A$1:$F$571,5,0)</f>
        <v>2 сп.р.</v>
      </c>
      <c r="G63" s="36" t="str">
        <f>VLOOKUP(B63,[1]Список!$A$1:$F$571,6,0)</f>
        <v>Воронежская область</v>
      </c>
      <c r="H63" s="39">
        <v>3.8259259259259258E-4</v>
      </c>
      <c r="I63" s="39">
        <v>6.950578703703703E-4</v>
      </c>
      <c r="J63" s="39">
        <f>K63-I63</f>
        <v>3.3503472222222235E-4</v>
      </c>
      <c r="K63" s="39">
        <v>1.0300925925925926E-3</v>
      </c>
      <c r="L63" s="40">
        <f>L19/((K63*24))</f>
        <v>40.449438202247194</v>
      </c>
      <c r="M63" s="55"/>
      <c r="N63" s="52"/>
    </row>
    <row r="64" spans="1:14" s="46" customFormat="1" ht="22" customHeight="1" x14ac:dyDescent="0.35">
      <c r="A64" s="95"/>
      <c r="B64" s="53">
        <v>157</v>
      </c>
      <c r="C64" s="36" t="str">
        <f>VLOOKUP(B64,[1]Список!$A$1:$F$571,2,0)</f>
        <v>101 637 756 89</v>
      </c>
      <c r="D64" s="37" t="str">
        <f>VLOOKUP(B64,[1]Список!$A$1:$F$571,3,0)</f>
        <v xml:space="preserve">АРАПОВА Елизавета Дмитриевна </v>
      </c>
      <c r="E64" s="38">
        <f>VLOOKUP(B64,[1]Список!$A$1:$F$571,4,0)</f>
        <v>41150</v>
      </c>
      <c r="F64" s="36" t="str">
        <f>VLOOKUP(B64,[1]Список!$A$1:$F$571,5,0)</f>
        <v>2 сп.р.</v>
      </c>
      <c r="G64" s="36" t="str">
        <f>VLOOKUP(B64,[1]Список!$A$1:$F$571,6,0)</f>
        <v>Воронежская область</v>
      </c>
      <c r="H64" s="39">
        <v>3.8259259259259258E-4</v>
      </c>
      <c r="I64" s="39">
        <v>6.950578703703703E-4</v>
      </c>
      <c r="J64" s="39">
        <f>K64-I64</f>
        <v>3.3503472222222235E-4</v>
      </c>
      <c r="K64" s="39">
        <v>1.0300925925925926E-3</v>
      </c>
      <c r="L64" s="40">
        <f>L19/((K64*24))</f>
        <v>40.449438202247194</v>
      </c>
      <c r="M64" s="55"/>
      <c r="N64" s="52"/>
    </row>
    <row r="65" spans="1:14" s="46" customFormat="1" ht="22" customHeight="1" x14ac:dyDescent="0.35">
      <c r="A65" s="96"/>
      <c r="B65" s="53">
        <v>154</v>
      </c>
      <c r="C65" s="36" t="str">
        <f>VLOOKUP(B65,[1]Список!$A$1:$F$571,2,0)</f>
        <v>101 446 177 85</v>
      </c>
      <c r="D65" s="37" t="str">
        <f>VLOOKUP(B65,[1]Список!$A$1:$F$571,3,0)</f>
        <v xml:space="preserve">КОЗЛОВА Юлия Николаевна </v>
      </c>
      <c r="E65" s="38">
        <f>VLOOKUP(B65,[1]Список!$A$1:$F$571,4,0)</f>
        <v>40399</v>
      </c>
      <c r="F65" s="36" t="str">
        <f>VLOOKUP(B65,[1]Список!$A$1:$F$571,5,0)</f>
        <v>2 сп.р.</v>
      </c>
      <c r="G65" s="36" t="str">
        <f>VLOOKUP(B65,[1]Список!$A$1:$F$571,6,0)</f>
        <v>Воронежская область</v>
      </c>
      <c r="H65" s="39">
        <v>3.8259259259259258E-4</v>
      </c>
      <c r="I65" s="39">
        <v>6.950578703703703E-4</v>
      </c>
      <c r="J65" s="39">
        <f>K65-I65</f>
        <v>3.3503472222222235E-4</v>
      </c>
      <c r="K65" s="39">
        <v>1.0300925925925926E-3</v>
      </c>
      <c r="L65" s="40">
        <f>L19/((K65*24))</f>
        <v>40.449438202247194</v>
      </c>
      <c r="M65" s="54"/>
      <c r="N65" s="52"/>
    </row>
    <row r="66" spans="1:14" s="46" customFormat="1" ht="22" customHeight="1" x14ac:dyDescent="0.35">
      <c r="A66" s="49"/>
      <c r="B66" s="53"/>
      <c r="C66" s="36"/>
      <c r="D66" s="37"/>
      <c r="E66" s="38"/>
      <c r="F66" s="36"/>
      <c r="G66" s="36"/>
      <c r="H66" s="39"/>
      <c r="I66" s="39"/>
      <c r="J66" s="39"/>
      <c r="K66" s="39"/>
      <c r="L66" s="40"/>
      <c r="M66" s="54"/>
      <c r="N66" s="52"/>
    </row>
    <row r="67" spans="1:14" s="46" customFormat="1" ht="22" customHeight="1" x14ac:dyDescent="0.35">
      <c r="A67" s="97">
        <v>12</v>
      </c>
      <c r="B67" s="43">
        <v>111</v>
      </c>
      <c r="C67" s="36" t="str">
        <f>VLOOKUP(B67,[1]Список!$A$1:$F$571,2,0)</f>
        <v>101 460 112 52</v>
      </c>
      <c r="D67" s="37" t="str">
        <f>VLOOKUP(B67,[1]Список!$A$1:$F$571,3,0)</f>
        <v>ЛЕБЕДЕНКО Александра Александровна</v>
      </c>
      <c r="E67" s="38">
        <f>VLOOKUP(B67,[1]Список!$A$1:$F$571,4,0)</f>
        <v>40414</v>
      </c>
      <c r="F67" s="36" t="str">
        <f>VLOOKUP(B67,[1]Список!$A$1:$F$571,5,0)</f>
        <v>2 сп.р.</v>
      </c>
      <c r="G67" s="36" t="str">
        <f>VLOOKUP(B67,[1]Список!$A$1:$F$571,6,0)</f>
        <v>Ростовская область</v>
      </c>
      <c r="H67" s="39">
        <v>3.6701388888888889E-4</v>
      </c>
      <c r="I67" s="39">
        <v>6.8805555555555558E-4</v>
      </c>
      <c r="J67" s="39">
        <f>K67-I67</f>
        <v>3.614814814814814E-4</v>
      </c>
      <c r="K67" s="39">
        <v>1.049537037037037E-3</v>
      </c>
      <c r="L67" s="40">
        <f>L19/((K67*24))</f>
        <v>39.700044111160132</v>
      </c>
      <c r="M67" s="54"/>
      <c r="N67" s="52"/>
    </row>
    <row r="68" spans="1:14" s="46" customFormat="1" ht="22" customHeight="1" x14ac:dyDescent="0.35">
      <c r="A68" s="97"/>
      <c r="B68" s="43">
        <v>112</v>
      </c>
      <c r="C68" s="36" t="str">
        <f>VLOOKUP(B68,[1]Список!$A$1:$F$571,2,0)</f>
        <v>101 460 113 53</v>
      </c>
      <c r="D68" s="37" t="str">
        <f>VLOOKUP(B68,[1]Список!$A$1:$F$571,3,0)</f>
        <v>ЛЕБЕДЕНКО Екатерина Александровна</v>
      </c>
      <c r="E68" s="38">
        <f>VLOOKUP(B68,[1]Список!$A$1:$F$571,4,0)</f>
        <v>40414</v>
      </c>
      <c r="F68" s="36" t="str">
        <f>VLOOKUP(B68,[1]Список!$A$1:$F$571,5,0)</f>
        <v>2 сп.р.</v>
      </c>
      <c r="G68" s="36" t="str">
        <f>VLOOKUP(B68,[1]Список!$A$1:$F$571,6,0)</f>
        <v>Ростовская область</v>
      </c>
      <c r="H68" s="39">
        <v>3.6701388888888889E-4</v>
      </c>
      <c r="I68" s="39">
        <v>6.8805555555555558E-4</v>
      </c>
      <c r="J68" s="39">
        <f>K68-I68</f>
        <v>3.614814814814814E-4</v>
      </c>
      <c r="K68" s="39">
        <v>1.049537037037037E-3</v>
      </c>
      <c r="L68" s="40">
        <f>L19/((K68*24))</f>
        <v>39.700044111160132</v>
      </c>
      <c r="M68" s="54"/>
      <c r="N68" s="52"/>
    </row>
    <row r="69" spans="1:14" s="46" customFormat="1" ht="22" customHeight="1" thickBot="1" x14ac:dyDescent="0.4">
      <c r="A69" s="97"/>
      <c r="B69" s="43">
        <v>118</v>
      </c>
      <c r="C69" s="36" t="str">
        <f>VLOOKUP(B69,[1]Список!$A$1:$F$571,2,0)</f>
        <v>101 639 765 61</v>
      </c>
      <c r="D69" s="37" t="str">
        <f>VLOOKUP(B69,[1]Список!$A$1:$F$571,3,0)</f>
        <v>РЫБАКОВА Вероника Сергеевна</v>
      </c>
      <c r="E69" s="38">
        <f>VLOOKUP(B69,[1]Список!$A$1:$F$571,4,0)</f>
        <v>40641</v>
      </c>
      <c r="F69" s="36" t="str">
        <f>VLOOKUP(B69,[1]Список!$A$1:$F$571,5,0)</f>
        <v>2 сп.р.</v>
      </c>
      <c r="G69" s="36" t="str">
        <f>VLOOKUP(B69,[1]Список!$A$1:$F$571,6,0)</f>
        <v>Ростовская область</v>
      </c>
      <c r="H69" s="39">
        <v>3.6701388888888889E-4</v>
      </c>
      <c r="I69" s="39">
        <v>6.8805555555555558E-4</v>
      </c>
      <c r="J69" s="39">
        <f>K69-I69</f>
        <v>3.614814814814814E-4</v>
      </c>
      <c r="K69" s="39">
        <v>1.049537037037037E-3</v>
      </c>
      <c r="L69" s="40">
        <f>L19/((K69*24))</f>
        <v>39.700044111160132</v>
      </c>
      <c r="M69" s="54"/>
      <c r="N69" s="52"/>
    </row>
    <row r="70" spans="1:14" ht="24" thickTop="1" x14ac:dyDescent="0.35">
      <c r="A70" s="98" t="s">
        <v>47</v>
      </c>
      <c r="B70" s="99"/>
      <c r="C70" s="99"/>
      <c r="D70" s="99"/>
      <c r="E70" s="58"/>
      <c r="F70" s="58"/>
      <c r="G70" s="99"/>
      <c r="H70" s="99"/>
      <c r="I70" s="99"/>
      <c r="J70" s="99"/>
      <c r="K70" s="99"/>
      <c r="L70" s="99"/>
      <c r="M70" s="99"/>
      <c r="N70" s="100"/>
    </row>
    <row r="71" spans="1:14" ht="23.5" x14ac:dyDescent="0.35">
      <c r="A71" s="59" t="s">
        <v>48</v>
      </c>
      <c r="B71" s="60"/>
      <c r="C71" s="61"/>
      <c r="D71" s="62"/>
      <c r="E71" s="63"/>
      <c r="F71" s="60"/>
      <c r="G71" s="64"/>
      <c r="H71" s="65"/>
      <c r="I71" s="65"/>
      <c r="J71" s="62"/>
      <c r="K71" s="62"/>
      <c r="L71" s="62"/>
      <c r="M71" s="66"/>
      <c r="N71" s="67"/>
    </row>
    <row r="72" spans="1:14" ht="23" customHeight="1" x14ac:dyDescent="0.35">
      <c r="A72" s="59" t="s">
        <v>49</v>
      </c>
      <c r="B72" s="60"/>
      <c r="C72" s="68"/>
      <c r="D72" s="62"/>
      <c r="E72" s="63"/>
      <c r="F72" s="60"/>
      <c r="G72" s="64"/>
      <c r="H72" s="65"/>
      <c r="I72" s="65"/>
      <c r="J72" s="62"/>
      <c r="K72" s="62"/>
      <c r="L72" s="62"/>
      <c r="M72" s="66"/>
      <c r="N72" s="67"/>
    </row>
    <row r="73" spans="1:14" ht="4.5" customHeight="1" x14ac:dyDescent="0.35">
      <c r="A73" s="59"/>
      <c r="B73" s="60"/>
      <c r="C73" s="60"/>
      <c r="D73" s="62"/>
      <c r="E73" s="69"/>
      <c r="F73" s="62"/>
      <c r="G73" s="62"/>
      <c r="H73" s="62"/>
      <c r="I73" s="62"/>
      <c r="J73" s="62"/>
      <c r="K73" s="62"/>
      <c r="L73" s="62"/>
      <c r="M73" s="62"/>
      <c r="N73" s="70"/>
    </row>
    <row r="74" spans="1:14" ht="23.5" x14ac:dyDescent="0.35">
      <c r="A74" s="71"/>
      <c r="B74" s="72"/>
      <c r="C74" s="72"/>
      <c r="D74" s="101" t="s">
        <v>50</v>
      </c>
      <c r="E74" s="101"/>
      <c r="F74" s="101"/>
      <c r="G74" s="101" t="s">
        <v>51</v>
      </c>
      <c r="H74" s="101"/>
      <c r="I74" s="101"/>
      <c r="J74" s="101"/>
      <c r="K74" s="101" t="s">
        <v>52</v>
      </c>
      <c r="L74" s="101"/>
      <c r="M74" s="101"/>
      <c r="N74" s="102"/>
    </row>
    <row r="75" spans="1:14" ht="23.5" x14ac:dyDescent="0.35">
      <c r="A75" s="73"/>
      <c r="B75" s="74"/>
      <c r="C75" s="74"/>
      <c r="D75" s="75"/>
      <c r="E75" s="74"/>
      <c r="F75" s="76"/>
      <c r="G75" s="77"/>
      <c r="H75" s="77"/>
      <c r="I75" s="77"/>
      <c r="J75" s="77"/>
      <c r="K75" s="76"/>
      <c r="L75" s="76"/>
      <c r="M75" s="76"/>
      <c r="N75" s="78"/>
    </row>
    <row r="76" spans="1:14" ht="23.5" x14ac:dyDescent="0.35">
      <c r="A76" s="73"/>
      <c r="B76" s="74"/>
      <c r="C76" s="74"/>
      <c r="D76" s="75"/>
      <c r="E76" s="74"/>
      <c r="F76" s="74"/>
      <c r="G76" s="74"/>
      <c r="H76" s="74"/>
      <c r="I76" s="74"/>
      <c r="J76" s="74"/>
      <c r="K76" s="74"/>
      <c r="L76" s="74"/>
      <c r="M76" s="74"/>
      <c r="N76" s="79"/>
    </row>
    <row r="77" spans="1:14" ht="23.5" x14ac:dyDescent="0.35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1"/>
    </row>
    <row r="78" spans="1:14" ht="15" customHeight="1" x14ac:dyDescent="0.35">
      <c r="A78" s="80"/>
      <c r="B78" s="81"/>
      <c r="C78" s="81"/>
      <c r="D78" s="77"/>
      <c r="E78" s="82"/>
      <c r="F78" s="81"/>
      <c r="G78" s="81"/>
      <c r="H78" s="81"/>
      <c r="I78" s="81"/>
      <c r="J78" s="81"/>
      <c r="K78" s="81"/>
      <c r="L78" s="81"/>
      <c r="M78" s="81"/>
      <c r="N78" s="83"/>
    </row>
    <row r="79" spans="1:14" ht="23.5" hidden="1" x14ac:dyDescent="0.35">
      <c r="A79" s="80"/>
      <c r="B79" s="81"/>
      <c r="C79" s="81"/>
      <c r="D79" s="77"/>
      <c r="E79" s="82"/>
      <c r="F79" s="81"/>
      <c r="G79" s="81"/>
      <c r="H79" s="81"/>
      <c r="I79" s="81"/>
      <c r="J79" s="81"/>
      <c r="K79" s="81"/>
      <c r="L79" s="81"/>
      <c r="M79" s="81"/>
      <c r="N79" s="83"/>
    </row>
    <row r="80" spans="1:14" ht="24" thickBot="1" x14ac:dyDescent="0.4">
      <c r="A80" s="84" t="s">
        <v>18</v>
      </c>
      <c r="B80" s="85"/>
      <c r="C80" s="85"/>
      <c r="D80" s="92" t="str">
        <f>G19</f>
        <v>В.Н.ГНИДЕНКО (ВК, г.Тула)</v>
      </c>
      <c r="E80" s="92"/>
      <c r="F80" s="92"/>
      <c r="G80" s="92" t="str">
        <f>G17</f>
        <v>О.В.БЕЛОБОРОДОВА (ВК, г.Москва)</v>
      </c>
      <c r="H80" s="92"/>
      <c r="I80" s="92"/>
      <c r="J80" s="92"/>
      <c r="K80" s="92" t="str">
        <f>G18</f>
        <v>Т.Е.КАБАНОВА (2К, г.Москва)</v>
      </c>
      <c r="L80" s="92"/>
      <c r="M80" s="92"/>
      <c r="N80" s="93"/>
    </row>
    <row r="81" spans="1:14" ht="24" thickTop="1" x14ac:dyDescent="0.35">
      <c r="A81" s="77"/>
      <c r="B81" s="81"/>
      <c r="C81" s="81"/>
      <c r="D81" s="77"/>
      <c r="E81" s="86"/>
      <c r="F81" s="77"/>
      <c r="G81" s="77"/>
      <c r="H81" s="77"/>
      <c r="I81" s="77"/>
      <c r="J81" s="77"/>
      <c r="K81" s="77"/>
      <c r="L81" s="77"/>
      <c r="M81" s="77"/>
      <c r="N81" s="77"/>
    </row>
  </sheetData>
  <mergeCells count="54">
    <mergeCell ref="A7:O7"/>
    <mergeCell ref="A1:O1"/>
    <mergeCell ref="A2:O2"/>
    <mergeCell ref="A3:O3"/>
    <mergeCell ref="A4:O4"/>
    <mergeCell ref="A6:O6"/>
    <mergeCell ref="H18:O18"/>
    <mergeCell ref="A8:O8"/>
    <mergeCell ref="A9:O9"/>
    <mergeCell ref="A10:O10"/>
    <mergeCell ref="A11:O11"/>
    <mergeCell ref="A12:O12"/>
    <mergeCell ref="M13:O13"/>
    <mergeCell ref="M14:O14"/>
    <mergeCell ref="A15:G15"/>
    <mergeCell ref="H15:O15"/>
    <mergeCell ref="H16:O16"/>
    <mergeCell ref="H17:O17"/>
    <mergeCell ref="A31:A33"/>
    <mergeCell ref="H19:K19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L22"/>
    <mergeCell ref="M21:M22"/>
    <mergeCell ref="N21:N22"/>
    <mergeCell ref="A23:A25"/>
    <mergeCell ref="A27:A29"/>
    <mergeCell ref="D74:F74"/>
    <mergeCell ref="G74:J74"/>
    <mergeCell ref="K74:N74"/>
    <mergeCell ref="A35:A37"/>
    <mergeCell ref="A39:A41"/>
    <mergeCell ref="A43:A45"/>
    <mergeCell ref="A47:A49"/>
    <mergeCell ref="A51:A53"/>
    <mergeCell ref="A55:A57"/>
    <mergeCell ref="A59:A61"/>
    <mergeCell ref="A63:A65"/>
    <mergeCell ref="A67:A69"/>
    <mergeCell ref="A70:D70"/>
    <mergeCell ref="G70:N70"/>
    <mergeCell ref="A77:E77"/>
    <mergeCell ref="F77:J77"/>
    <mergeCell ref="K77:N77"/>
    <mergeCell ref="D80:F80"/>
    <mergeCell ref="G80:J80"/>
    <mergeCell ref="K80:N80"/>
  </mergeCells>
  <conditionalFormatting sqref="G71:G72">
    <cfRule type="duplicateValues" dxfId="2" priority="2"/>
  </conditionalFormatting>
  <conditionalFormatting sqref="D23:D26">
    <cfRule type="duplicateValues" dxfId="1" priority="1"/>
  </conditionalFormatting>
  <conditionalFormatting sqref="D27:D69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ком.спринт дев</vt:lpstr>
      <vt:lpstr>'ком.спринт дев'!Заголовки_для_печати</vt:lpstr>
      <vt:lpstr>'ком.спринт дев'!Область_печати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2025-05-26T11:13:00Z</dcterms:created>
  <dcterms:modified xsi:type="dcterms:W3CDTF">2025-05-26T11:23:26Z</dcterms:modified>
</cp:coreProperties>
</file>