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YandexDisk\Компьютер EUGENE-LAPTOP\Протоколы\2023\2023.10.20-22 ПР,ВС МТБ велокросс\rus.bike\"/>
    </mc:Choice>
  </mc:AlternateContent>
  <xr:revisionPtr revIDLastSave="0" documentId="13_ncr:1_{983930BE-FBEA-434F-A94D-A8CDF53A9BF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Велокросс" sheetId="1" r:id="rId1"/>
  </sheets>
  <definedNames>
    <definedName name="_xlnm.Print_Titles" localSheetId="0">Велокросс!$21:$22</definedName>
    <definedName name="_xlnm.Print_Area" localSheetId="0">Велокросс!$A$1:$L$44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5" i="1" l="1"/>
  <c r="J25" i="1"/>
  <c r="H28" i="1"/>
  <c r="K44" i="1"/>
  <c r="H44" i="1"/>
  <c r="E44" i="1"/>
  <c r="H35" i="1"/>
  <c r="L34" i="1"/>
  <c r="H34" i="1"/>
  <c r="L33" i="1"/>
  <c r="H33" i="1"/>
  <c r="L32" i="1"/>
  <c r="H32" i="1"/>
  <c r="L31" i="1"/>
  <c r="H31" i="1"/>
  <c r="L30" i="1"/>
  <c r="L29" i="1"/>
  <c r="L28" i="1"/>
  <c r="J24" i="1"/>
  <c r="I24" i="1"/>
  <c r="J23" i="1"/>
  <c r="H30" i="1" l="1"/>
  <c r="H29" i="1" s="1"/>
</calcChain>
</file>

<file path=xl/sharedStrings.xml><?xml version="1.0" encoding="utf-8"?>
<sst xmlns="http://schemas.openxmlformats.org/spreadsheetml/2006/main" count="75" uniqueCount="72">
  <si>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</si>
  <si>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</si>
  <si>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</si>
  <si>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</si>
  <si>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маунтинбайк - велокросс</t>
  </si>
  <si>
    <t>№ ВРВС: 0080101811Я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</si>
  <si>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</si>
  <si>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</si>
  <si>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</si>
  <si>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</si>
  <si>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МАКСИМАЛЬНЫЙ ПЕРЕПАД (HD)(м):</t>
  </si>
  <si>
    <t>ГЛАВНЫЙ СЕКРЕТАРЬ:</t>
  </si>
  <si>
    <t>СУММА ПОЛОЖИТЕЛЬНЫХ ПЕРЕПАДОВ ВЫСОТЫ НА ДИСТАНЦИИ (ТС)(м):</t>
  </si>
  <si>
    <t>СУДЬЯ НА ФИНИШЕ:</t>
  </si>
  <si>
    <t>ДИСТАНЦИЯ: ДЛИНА КРУГА/КРУГОВ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</si>
  <si>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</si>
  <si>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</si>
  <si>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</si>
  <si>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</si>
  <si>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</si>
  <si>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</si>
  <si>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</si>
  <si>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</t>
  </si>
  <si>
    <t>ОТСТАВАНИЕ</t>
  </si>
  <si>
    <t>СКОРОСТЬ км/ч</t>
  </si>
  <si>
    <t>ВЫПОЛНЕНИЕ НТУ ЕВСК</t>
  </si>
  <si>
    <t>ПРИМЕЧАНИЕ</t>
  </si>
  <si>
    <t>КМС</t>
  </si>
  <si>
    <t>1 СР</t>
  </si>
  <si>
    <t>Удмуртская Республика</t>
  </si>
  <si>
    <t>2 СР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</si>
  <si>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</si>
  <si>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</si>
  <si>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</si>
  <si>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</si>
  <si>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</si>
  <si>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</si>
  <si>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Осадки: без осадков</t>
  </si>
  <si>
    <t>Стартовало</t>
  </si>
  <si>
    <t>МС</t>
  </si>
  <si>
    <t>Финишировало</t>
  </si>
  <si>
    <t>Н. финишировало</t>
  </si>
  <si>
    <t>Лимит времени</t>
  </si>
  <si>
    <t>Дисквалифицировано</t>
  </si>
  <si>
    <t>3 СР</t>
  </si>
  <si>
    <t>Н. стартовало</t>
  </si>
  <si>
    <t>ТЕХНИЧЕСКИЙ ДЕЛЕГАТ</t>
  </si>
  <si>
    <t>ГЛАВНЫЙ СУДЬЯ</t>
  </si>
  <si>
    <t>ГЛАВНЫЙ СЕКРЕТАРЬ</t>
  </si>
  <si>
    <t>СУДЬЯ НА ФИНИШЕ</t>
  </si>
  <si>
    <t>Министерство по физической культуре и спорту Удмуртской Республики</t>
  </si>
  <si>
    <t>Федерация велосипедного спорта Удмуртской Республики</t>
  </si>
  <si>
    <t>ВСЕРОССИЙСКИЕ СОРЕВНОВАНИЯ</t>
  </si>
  <si>
    <t>МЕСТО ПРОВЕДЕНИЯ: г. Ижевск</t>
  </si>
  <si>
    <t>ДАТА ПРОВЕДЕНИЯ: 21 октября 2023 года</t>
  </si>
  <si>
    <t>№ ЕКП 2023: 26883</t>
  </si>
  <si>
    <t>БЕСЧАСТНОВ А.А. (ВК, г. МОСКВА)</t>
  </si>
  <si>
    <t>САДРОВ Е.В. (1К, г. ИЖЕВСК)</t>
  </si>
  <si>
    <t>ОНИКОВА Я.Б. (ВК, г. ИЖЕВСК)</t>
  </si>
  <si>
    <t>НАЗВАНИЕ ТРАССЫ / РЕГ. НОМЕР: БУ ДО УР СШОР по велоспорту</t>
  </si>
  <si>
    <t>Свердловская область</t>
  </si>
  <si>
    <t>Температура: +3+4</t>
  </si>
  <si>
    <t>Влажность: 91%</t>
  </si>
  <si>
    <t>Ветер: 1 м/с</t>
  </si>
  <si>
    <t>Юниорки 17-18 лет</t>
  </si>
  <si>
    <t>БОНАДЫКОВА Анастасия</t>
  </si>
  <si>
    <t>ДУДКИНА Карина</t>
  </si>
  <si>
    <t>КОРЖОВА Елизавета</t>
  </si>
  <si>
    <t>г. Санкт-Петербург</t>
  </si>
  <si>
    <t>НАЧАЛО ГОНКИ: 10ч 00м</t>
  </si>
  <si>
    <t>ОКОНЧАНИЕ ГОНКИ: 10ч 46м</t>
  </si>
  <si>
    <t>2,5 км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</si>
</sst>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"/>
  </numFmts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b/>
      <sz val="8"/>
      <name val="Calibri"/>
      <family val="2"/>
      <charset val="204"/>
    </font>
    <font>
      <sz val="9"/>
      <name val="Calibri"/>
      <family val="2"/>
      <charset val="204"/>
    </font>
    <font>
      <sz val="14"/>
      <name val="Calibri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</cellStyleXfs>
  <cellXfs count="121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11" fillId="0" borderId="6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2" fontId="11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1" fillId="0" borderId="9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2" fontId="11" fillId="0" borderId="9" xfId="0" applyNumberFormat="1" applyFont="1" applyBorder="1" applyAlignment="1">
      <alignment vertical="center"/>
    </xf>
    <xf numFmtId="0" fontId="12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1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5" fillId="0" borderId="14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14" fillId="0" borderId="14" xfId="0" applyFont="1" applyBorder="1" applyAlignment="1">
      <alignment horizontal="left" vertical="center"/>
    </xf>
    <xf numFmtId="2" fontId="11" fillId="0" borderId="14" xfId="0" applyNumberFormat="1" applyFont="1" applyBorder="1" applyAlignment="1">
      <alignment vertical="center"/>
    </xf>
    <xf numFmtId="49" fontId="16" fillId="0" borderId="16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21" fontId="5" fillId="0" borderId="2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3" fillId="2" borderId="29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5" fillId="0" borderId="14" xfId="0" applyNumberFormat="1" applyFont="1" applyBorder="1" applyAlignment="1">
      <alignment horizontal="left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49" fontId="5" fillId="0" borderId="33" xfId="0" applyNumberFormat="1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49" fontId="5" fillId="0" borderId="3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9" fontId="5" fillId="0" borderId="14" xfId="0" applyNumberFormat="1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3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5" fillId="0" borderId="16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21" fontId="5" fillId="0" borderId="26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1" fontId="5" fillId="0" borderId="24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14" fontId="5" fillId="0" borderId="24" xfId="0" applyNumberFormat="1" applyFont="1" applyBorder="1" applyAlignment="1">
      <alignment horizontal="center" vertical="center"/>
    </xf>
    <xf numFmtId="14" fontId="5" fillId="0" borderId="26" xfId="0" applyNumberFormat="1" applyFont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22" xfId="7" applyFont="1" applyFill="1" applyBorder="1" applyAlignment="1">
      <alignment horizontal="center" vertical="center" wrapText="1"/>
    </xf>
    <xf numFmtId="0" fontId="13" fillId="2" borderId="24" xfId="7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2" fontId="13" fillId="2" borderId="22" xfId="7" applyNumberFormat="1" applyFont="1" applyFill="1" applyBorder="1" applyAlignment="1">
      <alignment horizontal="center" vertical="center" wrapText="1"/>
    </xf>
    <xf numFmtId="2" fontId="13" fillId="2" borderId="24" xfId="7" applyNumberFormat="1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</cellXfs>
  <cellStyles count="8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4" xfId="6" xr:uid="{00000000-0005-0000-0000-000006000000}"/>
    <cellStyle name="Обычный_Стартовый протокол Смирнов_20101106_Results" xfId="7" xr:uid="{00000000-0005-0000-0000-000007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101651</xdr:colOff>
      <xdr:row>0</xdr:row>
      <xdr:rowOff>138537</xdr:rowOff>
    </xdr:from>
    <xdr:to>
      <xdr:col>10</xdr:col>
      <xdr:colOff>891356</xdr:colOff>
      <xdr:row>3</xdr:row>
      <xdr:rowOff>62296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212C182C-D5E0-4301-BD52-420AF0BF2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5210" y="138537"/>
          <a:ext cx="789705" cy="596112"/>
        </a:xfrm>
        <a:prstGeom prst="rect">
          <a:avLst/>
        </a:prstGeom>
      </xdr:spPr>
    </xdr:pic>
    <xdr:clientData/>
  </xdr:twoCellAnchor>
  <xdr:twoCellAnchor editAs="oneCell">
    <xdr:from>
      <xdr:col>0</xdr:col>
      <xdr:colOff>100852</xdr:colOff>
      <xdr:row>0</xdr:row>
      <xdr:rowOff>119926</xdr:rowOff>
    </xdr:from>
    <xdr:to>
      <xdr:col>1</xdr:col>
      <xdr:colOff>374090</xdr:colOff>
      <xdr:row>3</xdr:row>
      <xdr:rowOff>97124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418A02DC-A33B-4DF4-9E74-FEE20E97D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2" y="119926"/>
          <a:ext cx="743885" cy="649551"/>
        </a:xfrm>
        <a:prstGeom prst="rect">
          <a:avLst/>
        </a:prstGeom>
      </xdr:spPr>
    </xdr:pic>
    <xdr:clientData/>
  </xdr:twoCellAnchor>
  <xdr:twoCellAnchor editAs="oneCell">
    <xdr:from>
      <xdr:col>11</xdr:col>
      <xdr:colOff>53627</xdr:colOff>
      <xdr:row>0</xdr:row>
      <xdr:rowOff>56125</xdr:rowOff>
    </xdr:from>
    <xdr:to>
      <xdr:col>12</xdr:col>
      <xdr:colOff>12181</xdr:colOff>
      <xdr:row>3</xdr:row>
      <xdr:rowOff>116876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424694CA-4D64-45D2-A168-D0B9AC0CC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6068" y="56125"/>
          <a:ext cx="955878" cy="733104"/>
        </a:xfrm>
        <a:prstGeom prst="rect">
          <a:avLst/>
        </a:prstGeom>
      </xdr:spPr>
    </xdr:pic>
    <xdr:clientData/>
  </xdr:twoCellAnchor>
  <xdr:twoCellAnchor editAs="oneCell">
    <xdr:from>
      <xdr:col>2</xdr:col>
      <xdr:colOff>35739</xdr:colOff>
      <xdr:row>0</xdr:row>
      <xdr:rowOff>56030</xdr:rowOff>
    </xdr:from>
    <xdr:to>
      <xdr:col>2</xdr:col>
      <xdr:colOff>749108</xdr:colOff>
      <xdr:row>3</xdr:row>
      <xdr:rowOff>166501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27A1CCE3-7565-45AF-B4D7-8E58834A1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033" y="56030"/>
          <a:ext cx="713369" cy="782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7375E"/>
    <pageSetUpPr fitToPage="1"/>
  </sheetPr>
  <dimension ref="A1:AMJ53"/>
  <sheetViews>
    <sheetView tabSelected="1" view="pageBreakPreview" zoomScale="85" zoomScaleNormal="100" zoomScaleSheetLayoutView="85" workbookViewId="0">
      <selection activeCell="K17" sqref="K17"/>
    </sheetView>
  </sheetViews>
  <sheetFormatPr defaultColWidth="9.140625" defaultRowHeight="12.75" x14ac:dyDescent="0.2"/>
  <cols>
    <col min="1" max="1" width="7" style="1" customWidth="1"/>
    <col min="2" max="2" width="7" style="2" customWidth="1"/>
    <col min="3" max="3" width="12.7109375" style="2" customWidth="1"/>
    <col min="4" max="4" width="21.85546875" style="1" customWidth="1"/>
    <col min="5" max="5" width="10.7109375" style="1" customWidth="1"/>
    <col min="6" max="6" width="7.7109375" style="1" customWidth="1"/>
    <col min="7" max="7" width="21.7109375" style="1" customWidth="1"/>
    <col min="8" max="8" width="11.28515625" style="1" customWidth="1"/>
    <col min="9" max="9" width="12.42578125" style="1" customWidth="1"/>
    <col min="10" max="10" width="11.85546875" style="3" customWidth="1"/>
    <col min="11" max="11" width="13.85546875" style="1" customWidth="1"/>
    <col min="12" max="12" width="15" style="1" customWidth="1"/>
    <col min="13" max="1024" width="9.140625" style="1"/>
  </cols>
  <sheetData>
    <row r="1" spans="1:17" ht="17.25" customHeight="1" x14ac:dyDescent="0.2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7" ht="17.25" customHeight="1" x14ac:dyDescent="0.2">
      <c r="A2" s="94" t="s">
        <v>50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7" ht="17.25" customHeight="1" x14ac:dyDescent="0.2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7" ht="17.25" customHeight="1" x14ac:dyDescent="0.2">
      <c r="A4" s="94" t="s">
        <v>51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7" ht="6" customHeight="1" x14ac:dyDescent="0.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O5" s="4"/>
    </row>
    <row r="6" spans="1:17" s="5" customFormat="1" ht="23.25" customHeight="1" x14ac:dyDescent="0.2">
      <c r="A6" s="96" t="s">
        <v>52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Q6" s="4"/>
    </row>
    <row r="7" spans="1:17" s="5" customFormat="1" ht="18" customHeight="1" x14ac:dyDescent="0.2">
      <c r="A7" s="97" t="s">
        <v>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7" s="5" customFormat="1" ht="4.5" customHeight="1" x14ac:dyDescent="0.2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7" ht="19.5" customHeight="1" x14ac:dyDescent="0.2">
      <c r="A9" s="99" t="s">
        <v>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7" ht="18" customHeight="1" x14ac:dyDescent="0.2">
      <c r="A10" s="100" t="s">
        <v>4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7" ht="19.5" customHeight="1" x14ac:dyDescent="0.2">
      <c r="A11" s="100" t="s">
        <v>64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7" ht="5.25" customHeight="1" x14ac:dyDescent="0.2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3" spans="1:17" ht="15.75" x14ac:dyDescent="0.2">
      <c r="A13" s="106" t="s">
        <v>53</v>
      </c>
      <c r="B13" s="106"/>
      <c r="C13" s="106"/>
      <c r="D13" s="106"/>
      <c r="E13" s="6"/>
      <c r="F13" s="6"/>
      <c r="G13" s="7" t="s">
        <v>69</v>
      </c>
      <c r="H13" s="6"/>
      <c r="I13" s="6"/>
      <c r="J13" s="8"/>
      <c r="K13" s="9"/>
      <c r="L13" s="10" t="s">
        <v>5</v>
      </c>
    </row>
    <row r="14" spans="1:17" ht="15.75" x14ac:dyDescent="0.2">
      <c r="A14" s="107" t="s">
        <v>54</v>
      </c>
      <c r="B14" s="107"/>
      <c r="C14" s="107"/>
      <c r="D14" s="107"/>
      <c r="E14" s="11"/>
      <c r="F14" s="11"/>
      <c r="G14" s="12" t="s">
        <v>70</v>
      </c>
      <c r="H14" s="11"/>
      <c r="I14" s="11"/>
      <c r="J14" s="13"/>
      <c r="K14" s="14"/>
      <c r="L14" s="15" t="s">
        <v>55</v>
      </c>
    </row>
    <row r="15" spans="1:17" x14ac:dyDescent="0.2">
      <c r="A15" s="104" t="s">
        <v>6</v>
      </c>
      <c r="B15" s="104"/>
      <c r="C15" s="104"/>
      <c r="D15" s="104"/>
      <c r="E15" s="104"/>
      <c r="F15" s="104"/>
      <c r="G15" s="104"/>
      <c r="H15" s="108" t="s">
        <v>7</v>
      </c>
      <c r="I15" s="108"/>
      <c r="J15" s="108"/>
      <c r="K15" s="108"/>
      <c r="L15" s="108"/>
    </row>
    <row r="16" spans="1:17" ht="15" x14ac:dyDescent="0.2">
      <c r="A16" s="16" t="s">
        <v>8</v>
      </c>
      <c r="B16" s="17"/>
      <c r="C16" s="17"/>
      <c r="D16" s="18"/>
      <c r="E16" s="19"/>
      <c r="F16" s="18"/>
      <c r="G16" s="20"/>
      <c r="H16" s="21" t="s">
        <v>59</v>
      </c>
      <c r="I16" s="21"/>
      <c r="J16" s="21"/>
      <c r="K16" s="21"/>
      <c r="L16" s="22"/>
    </row>
    <row r="17" spans="1:12" ht="15" x14ac:dyDescent="0.2">
      <c r="A17" s="16" t="s">
        <v>9</v>
      </c>
      <c r="B17" s="17"/>
      <c r="C17" s="17"/>
      <c r="D17" s="23"/>
      <c r="E17" s="19"/>
      <c r="F17" s="18"/>
      <c r="G17" s="24" t="s">
        <v>56</v>
      </c>
      <c r="H17" s="21" t="s">
        <v>10</v>
      </c>
      <c r="I17" s="21"/>
      <c r="J17" s="21"/>
      <c r="K17" s="21"/>
      <c r="L17" s="25"/>
    </row>
    <row r="18" spans="1:12" ht="15" x14ac:dyDescent="0.2">
      <c r="A18" s="16" t="s">
        <v>11</v>
      </c>
      <c r="B18" s="17"/>
      <c r="C18" s="17"/>
      <c r="D18" s="23"/>
      <c r="E18" s="19"/>
      <c r="F18" s="18"/>
      <c r="G18" s="24" t="s">
        <v>57</v>
      </c>
      <c r="H18" s="26" t="s">
        <v>12</v>
      </c>
      <c r="I18" s="21"/>
      <c r="J18" s="21"/>
      <c r="K18" s="21"/>
      <c r="L18" s="25"/>
    </row>
    <row r="19" spans="1:12" ht="15" x14ac:dyDescent="0.2">
      <c r="A19" s="27" t="s">
        <v>13</v>
      </c>
      <c r="B19" s="28"/>
      <c r="C19" s="28"/>
      <c r="D19" s="29"/>
      <c r="E19" s="29"/>
      <c r="F19" s="29"/>
      <c r="G19" s="30" t="s">
        <v>58</v>
      </c>
      <c r="H19" s="31" t="s">
        <v>14</v>
      </c>
      <c r="I19" s="19"/>
      <c r="J19" s="32"/>
      <c r="K19" s="73">
        <v>12.5</v>
      </c>
      <c r="L19" s="33" t="s">
        <v>71</v>
      </c>
    </row>
    <row r="20" spans="1:12" ht="7.5" customHeight="1" x14ac:dyDescent="0.2">
      <c r="A20" s="35"/>
      <c r="B20" s="34"/>
      <c r="C20" s="34"/>
      <c r="D20" s="35"/>
      <c r="E20" s="35"/>
      <c r="F20" s="35"/>
      <c r="G20" s="35"/>
      <c r="H20" s="35"/>
      <c r="I20" s="35"/>
      <c r="J20" s="36"/>
      <c r="K20" s="35"/>
      <c r="L20" s="35"/>
    </row>
    <row r="21" spans="1:12" s="37" customFormat="1" ht="21" customHeight="1" x14ac:dyDescent="0.2">
      <c r="A21" s="103" t="s">
        <v>15</v>
      </c>
      <c r="B21" s="92" t="s">
        <v>16</v>
      </c>
      <c r="C21" s="92" t="s">
        <v>17</v>
      </c>
      <c r="D21" s="92" t="s">
        <v>18</v>
      </c>
      <c r="E21" s="92" t="s">
        <v>19</v>
      </c>
      <c r="F21" s="92" t="s">
        <v>20</v>
      </c>
      <c r="G21" s="92" t="s">
        <v>21</v>
      </c>
      <c r="H21" s="92" t="s">
        <v>22</v>
      </c>
      <c r="I21" s="92" t="s">
        <v>23</v>
      </c>
      <c r="J21" s="101" t="s">
        <v>24</v>
      </c>
      <c r="K21" s="88" t="s">
        <v>25</v>
      </c>
      <c r="L21" s="90" t="s">
        <v>26</v>
      </c>
    </row>
    <row r="22" spans="1:12" s="37" customFormat="1" ht="9.75" customHeight="1" x14ac:dyDescent="0.2">
      <c r="A22" s="104"/>
      <c r="B22" s="93"/>
      <c r="C22" s="93"/>
      <c r="D22" s="93"/>
      <c r="E22" s="93"/>
      <c r="F22" s="93"/>
      <c r="G22" s="93"/>
      <c r="H22" s="93"/>
      <c r="I22" s="93"/>
      <c r="J22" s="102"/>
      <c r="K22" s="89"/>
      <c r="L22" s="91"/>
    </row>
    <row r="23" spans="1:12" s="43" customFormat="1" ht="17.25" customHeight="1" x14ac:dyDescent="0.2">
      <c r="A23" s="38">
        <v>1</v>
      </c>
      <c r="B23" s="40">
        <v>31</v>
      </c>
      <c r="C23" s="40">
        <v>10096031701</v>
      </c>
      <c r="D23" s="39" t="s">
        <v>65</v>
      </c>
      <c r="E23" s="86">
        <v>38975</v>
      </c>
      <c r="F23" s="40" t="s">
        <v>27</v>
      </c>
      <c r="G23" s="40" t="s">
        <v>29</v>
      </c>
      <c r="H23" s="41">
        <v>2.9224537037037038E-2</v>
      </c>
      <c r="I23" s="82"/>
      <c r="J23" s="42">
        <f t="shared" ref="J23:J24" si="0">IFERROR($K$19*3600/(HOUR(H23)*3600+MINUTE(H23)*60+SECOND(H23)),"")</f>
        <v>17.821782178217823</v>
      </c>
      <c r="K23" s="40"/>
      <c r="L23" s="83"/>
    </row>
    <row r="24" spans="1:12" s="43" customFormat="1" ht="17.25" customHeight="1" x14ac:dyDescent="0.2">
      <c r="A24" s="38">
        <v>2</v>
      </c>
      <c r="B24" s="40">
        <v>32</v>
      </c>
      <c r="C24" s="40">
        <v>10090420350</v>
      </c>
      <c r="D24" s="39" t="s">
        <v>66</v>
      </c>
      <c r="E24" s="86">
        <v>38979</v>
      </c>
      <c r="F24" s="40" t="s">
        <v>27</v>
      </c>
      <c r="G24" s="40" t="s">
        <v>60</v>
      </c>
      <c r="H24" s="41">
        <v>3.2175925925925927E-2</v>
      </c>
      <c r="I24" s="44">
        <f t="shared" ref="I24" si="1">H24-$H$23</f>
        <v>2.9513888888888888E-3</v>
      </c>
      <c r="J24" s="42">
        <f t="shared" si="0"/>
        <v>16.187050359712231</v>
      </c>
      <c r="K24" s="40"/>
      <c r="L24" s="83"/>
    </row>
    <row r="25" spans="1:12" s="43" customFormat="1" ht="17.25" customHeight="1" thickBot="1" x14ac:dyDescent="0.25">
      <c r="A25" s="79">
        <v>3</v>
      </c>
      <c r="B25" s="46">
        <v>33</v>
      </c>
      <c r="C25" s="46">
        <v>10130810443</v>
      </c>
      <c r="D25" s="45" t="s">
        <v>67</v>
      </c>
      <c r="E25" s="87">
        <v>38780</v>
      </c>
      <c r="F25" s="46" t="s">
        <v>28</v>
      </c>
      <c r="G25" s="46" t="s">
        <v>68</v>
      </c>
      <c r="H25" s="84">
        <v>3.2222222222222222E-2</v>
      </c>
      <c r="I25" s="80">
        <f t="shared" ref="I25" si="2">H25-$H$23</f>
        <v>2.9976851851851831E-3</v>
      </c>
      <c r="J25" s="81">
        <f t="shared" ref="J25" si="3">IFERROR($K$19*3600/(HOUR(H25)*3600+MINUTE(H25)*60+SECOND(H25)),"")</f>
        <v>16.163793103448278</v>
      </c>
      <c r="K25" s="46"/>
      <c r="L25" s="85"/>
    </row>
    <row r="26" spans="1:12" s="43" customFormat="1" ht="7.5" customHeight="1" thickTop="1" thickBot="1" x14ac:dyDescent="0.25">
      <c r="A26" s="2"/>
      <c r="B26" s="2"/>
      <c r="C26" s="47"/>
      <c r="D26" s="47"/>
      <c r="E26" s="47"/>
      <c r="F26" s="2"/>
      <c r="G26" s="47"/>
      <c r="H26" s="48"/>
      <c r="I26" s="48"/>
      <c r="J26" s="49"/>
      <c r="K26" s="49"/>
      <c r="L26" s="49"/>
    </row>
    <row r="27" spans="1:12" ht="14.25" customHeight="1" x14ac:dyDescent="0.2">
      <c r="A27" s="109" t="s">
        <v>31</v>
      </c>
      <c r="B27" s="109"/>
      <c r="C27" s="109"/>
      <c r="D27" s="109"/>
      <c r="E27" s="50"/>
      <c r="F27" s="50"/>
      <c r="G27" s="110" t="s">
        <v>32</v>
      </c>
      <c r="H27" s="110"/>
      <c r="I27" s="110"/>
      <c r="J27" s="110"/>
      <c r="K27" s="110"/>
      <c r="L27" s="110"/>
    </row>
    <row r="28" spans="1:12" s="43" customFormat="1" ht="12" customHeight="1" x14ac:dyDescent="0.2">
      <c r="A28" s="51" t="s">
        <v>61</v>
      </c>
      <c r="B28" s="58"/>
      <c r="C28" s="52"/>
      <c r="D28" s="64"/>
      <c r="E28" s="53"/>
      <c r="F28" s="54"/>
      <c r="G28" s="55" t="s">
        <v>33</v>
      </c>
      <c r="H28" s="24">
        <f>SUMPRODUCT(1/COUNTIF(G23:G25,G23:G25))</f>
        <v>3</v>
      </c>
      <c r="I28" s="56"/>
      <c r="J28" s="1"/>
      <c r="K28" s="57" t="s">
        <v>34</v>
      </c>
      <c r="L28" s="78">
        <f>COUNTIF(F23:F25,"ЗМС")</f>
        <v>0</v>
      </c>
    </row>
    <row r="29" spans="1:12" s="43" customFormat="1" ht="12" customHeight="1" x14ac:dyDescent="0.2">
      <c r="A29" s="51" t="s">
        <v>62</v>
      </c>
      <c r="B29" s="58"/>
      <c r="C29" s="59"/>
      <c r="D29" s="64"/>
      <c r="E29" s="60"/>
      <c r="F29" s="61"/>
      <c r="G29" s="55" t="s">
        <v>35</v>
      </c>
      <c r="H29" s="24">
        <f>H30+H35</f>
        <v>3</v>
      </c>
      <c r="I29" s="56"/>
      <c r="J29" s="1"/>
      <c r="K29" s="57" t="s">
        <v>36</v>
      </c>
      <c r="L29" s="78">
        <f>COUNTIF(F23:F25,"МСМК")</f>
        <v>0</v>
      </c>
    </row>
    <row r="30" spans="1:12" s="43" customFormat="1" ht="12" customHeight="1" x14ac:dyDescent="0.2">
      <c r="A30" s="51" t="s">
        <v>37</v>
      </c>
      <c r="B30" s="58"/>
      <c r="C30" s="62"/>
      <c r="D30" s="64"/>
      <c r="E30" s="60"/>
      <c r="F30" s="61"/>
      <c r="G30" s="55" t="s">
        <v>38</v>
      </c>
      <c r="H30" s="24">
        <f>H31+H32+H34+H33</f>
        <v>3</v>
      </c>
      <c r="I30" s="56"/>
      <c r="J30" s="1"/>
      <c r="K30" s="57" t="s">
        <v>39</v>
      </c>
      <c r="L30" s="78">
        <f>COUNTIF(F23:F25,"МС")</f>
        <v>0</v>
      </c>
    </row>
    <row r="31" spans="1:12" s="43" customFormat="1" ht="12" customHeight="1" x14ac:dyDescent="0.2">
      <c r="A31" s="51" t="s">
        <v>63</v>
      </c>
      <c r="B31" s="58"/>
      <c r="C31" s="62"/>
      <c r="D31" s="64"/>
      <c r="E31" s="1"/>
      <c r="F31" s="1"/>
      <c r="G31" s="55" t="s">
        <v>40</v>
      </c>
      <c r="H31" s="24">
        <f>COUNT(A23:A25)</f>
        <v>3</v>
      </c>
      <c r="I31" s="56"/>
      <c r="J31" s="1"/>
      <c r="K31" s="57" t="s">
        <v>27</v>
      </c>
      <c r="L31" s="78">
        <f>COUNTIF(F23:F25,"КМС")</f>
        <v>2</v>
      </c>
    </row>
    <row r="32" spans="1:12" s="43" customFormat="1" ht="12" customHeight="1" x14ac:dyDescent="0.2">
      <c r="A32" s="63"/>
      <c r="B32" s="58"/>
      <c r="C32" s="62"/>
      <c r="D32" s="64"/>
      <c r="E32" s="60"/>
      <c r="F32" s="61"/>
      <c r="G32" s="55" t="s">
        <v>41</v>
      </c>
      <c r="H32" s="24">
        <f>COUNTIF(A23:A25,"НФ")</f>
        <v>0</v>
      </c>
      <c r="I32" s="56"/>
      <c r="J32" s="1"/>
      <c r="K32" s="57" t="s">
        <v>28</v>
      </c>
      <c r="L32" s="78">
        <f>COUNTIF(F23:F25,"1 СР")</f>
        <v>1</v>
      </c>
    </row>
    <row r="33" spans="1:1024" s="43" customFormat="1" ht="12" customHeight="1" x14ac:dyDescent="0.2">
      <c r="A33" s="51"/>
      <c r="B33" s="58"/>
      <c r="C33" s="62"/>
      <c r="D33" s="64"/>
      <c r="E33" s="60"/>
      <c r="F33" s="61"/>
      <c r="G33" s="57" t="s">
        <v>42</v>
      </c>
      <c r="H33" s="64">
        <f>COUNTIF(A23:A25,"ЛИМ")</f>
        <v>0</v>
      </c>
      <c r="I33" s="56"/>
      <c r="J33" s="1"/>
      <c r="K33" s="65" t="s">
        <v>30</v>
      </c>
      <c r="L33" s="78">
        <f>COUNTIF(F23:F25,"2 СР")</f>
        <v>0</v>
      </c>
    </row>
    <row r="34" spans="1:1024" s="43" customFormat="1" ht="12" customHeight="1" x14ac:dyDescent="0.2">
      <c r="A34" s="51"/>
      <c r="B34" s="58"/>
      <c r="C34" s="58"/>
      <c r="D34" s="64"/>
      <c r="E34" s="60"/>
      <c r="F34" s="61"/>
      <c r="G34" s="55" t="s">
        <v>43</v>
      </c>
      <c r="H34" s="24">
        <f>COUNTIF(A23:A25,"ДСКВ")</f>
        <v>0</v>
      </c>
      <c r="I34" s="56"/>
      <c r="J34" s="1"/>
      <c r="K34" s="65" t="s">
        <v>44</v>
      </c>
      <c r="L34" s="78">
        <f>COUNTIF(F23:F25,"3 СР")</f>
        <v>0</v>
      </c>
    </row>
    <row r="35" spans="1:1024" s="43" customFormat="1" ht="12" customHeight="1" x14ac:dyDescent="0.2">
      <c r="A35" s="51"/>
      <c r="B35" s="58"/>
      <c r="C35" s="58"/>
      <c r="D35" s="64"/>
      <c r="E35" s="66"/>
      <c r="F35" s="67"/>
      <c r="G35" s="55" t="s">
        <v>45</v>
      </c>
      <c r="H35" s="24">
        <f>COUNTIF(A23:A25,"НС")</f>
        <v>0</v>
      </c>
      <c r="I35" s="68"/>
      <c r="J35" s="69"/>
      <c r="K35" s="70"/>
      <c r="L35" s="71"/>
    </row>
    <row r="36" spans="1:1024" s="43" customFormat="1" ht="6.75" customHeight="1" x14ac:dyDescent="0.2">
      <c r="A36" s="63"/>
      <c r="B36" s="2"/>
      <c r="C36" s="2"/>
      <c r="D36" s="1"/>
      <c r="E36" s="1"/>
      <c r="F36" s="1"/>
      <c r="G36" s="1"/>
      <c r="H36" s="1"/>
      <c r="I36" s="1"/>
      <c r="J36" s="3"/>
      <c r="K36" s="1"/>
      <c r="L36" s="72"/>
    </row>
    <row r="37" spans="1:1024" ht="15.75" customHeight="1" x14ac:dyDescent="0.2">
      <c r="A37" s="111" t="s">
        <v>46</v>
      </c>
      <c r="B37" s="111"/>
      <c r="C37" s="111"/>
      <c r="D37" s="111"/>
      <c r="E37" s="119" t="s">
        <v>47</v>
      </c>
      <c r="F37" s="119"/>
      <c r="G37" s="119"/>
      <c r="H37" s="119" t="s">
        <v>48</v>
      </c>
      <c r="I37" s="119"/>
      <c r="J37" s="119"/>
      <c r="K37" s="120" t="s">
        <v>49</v>
      </c>
      <c r="L37" s="120"/>
    </row>
    <row r="38" spans="1:1024" s="43" customFormat="1" ht="9.75" customHeight="1" x14ac:dyDescent="0.2">
      <c r="A38" s="113"/>
      <c r="B38" s="113"/>
      <c r="C38" s="113"/>
      <c r="D38" s="113"/>
      <c r="E38" s="113"/>
      <c r="F38" s="114"/>
      <c r="G38" s="114"/>
      <c r="H38" s="114"/>
      <c r="I38" s="114"/>
      <c r="J38" s="114"/>
      <c r="K38" s="114"/>
      <c r="L38" s="114"/>
    </row>
    <row r="39" spans="1:1024" s="43" customFormat="1" ht="9.75" customHeight="1" x14ac:dyDescent="0.2">
      <c r="A39" s="74"/>
      <c r="B39" s="2"/>
      <c r="C39" s="2"/>
      <c r="D39" s="2"/>
      <c r="E39" s="2"/>
      <c r="F39" s="2"/>
      <c r="G39" s="2"/>
      <c r="H39" s="2"/>
      <c r="I39" s="2"/>
      <c r="J39" s="2"/>
      <c r="K39" s="2"/>
      <c r="L39" s="75"/>
    </row>
    <row r="40" spans="1:1024" s="43" customFormat="1" ht="9.75" customHeight="1" x14ac:dyDescent="0.2">
      <c r="A40" s="74"/>
      <c r="B40" s="2"/>
      <c r="C40" s="2"/>
      <c r="D40" s="2"/>
      <c r="E40" s="2"/>
      <c r="F40" s="2"/>
      <c r="G40" s="2"/>
      <c r="H40" s="2"/>
      <c r="I40" s="2"/>
      <c r="J40" s="2"/>
      <c r="K40" s="2"/>
      <c r="L40" s="75"/>
    </row>
    <row r="41" spans="1:1024" s="43" customFormat="1" ht="9.75" customHeight="1" x14ac:dyDescent="0.2">
      <c r="A41" s="74"/>
      <c r="B41" s="2"/>
      <c r="C41" s="2"/>
      <c r="D41" s="2"/>
      <c r="E41" s="2"/>
      <c r="F41" s="2"/>
      <c r="G41" s="2"/>
      <c r="H41" s="2"/>
      <c r="I41" s="2"/>
      <c r="J41" s="2"/>
      <c r="K41" s="2"/>
      <c r="L41" s="75"/>
    </row>
    <row r="42" spans="1:1024" s="43" customFormat="1" ht="9.75" customHeight="1" x14ac:dyDescent="0.2">
      <c r="A42" s="113"/>
      <c r="B42" s="113"/>
      <c r="C42" s="113"/>
      <c r="D42" s="113"/>
      <c r="E42" s="113"/>
      <c r="F42" s="115"/>
      <c r="G42" s="115"/>
      <c r="H42" s="115"/>
      <c r="I42" s="115"/>
      <c r="J42" s="115"/>
      <c r="K42" s="115"/>
      <c r="L42" s="115"/>
    </row>
    <row r="43" spans="1:1024" s="43" customFormat="1" ht="9.75" customHeight="1" x14ac:dyDescent="0.2">
      <c r="A43" s="113"/>
      <c r="B43" s="113"/>
      <c r="C43" s="113"/>
      <c r="D43" s="113"/>
      <c r="E43" s="113"/>
      <c r="F43" s="116"/>
      <c r="G43" s="116"/>
      <c r="H43" s="116"/>
      <c r="I43" s="116"/>
      <c r="J43" s="116"/>
      <c r="K43" s="116"/>
      <c r="L43" s="116"/>
    </row>
    <row r="44" spans="1:1024" s="77" customFormat="1" ht="15.75" customHeight="1" x14ac:dyDescent="0.2">
      <c r="A44" s="117"/>
      <c r="B44" s="117"/>
      <c r="C44" s="117"/>
      <c r="D44" s="117"/>
      <c r="E44" s="118" t="str">
        <f>G17</f>
        <v>БЕСЧАСТНОВ А.А. (ВК, г. МОСКВА)</v>
      </c>
      <c r="F44" s="118"/>
      <c r="G44" s="118"/>
      <c r="H44" s="118" t="str">
        <f>G18</f>
        <v>САДРОВ Е.В. (1К, г. ИЖЕВСК)</v>
      </c>
      <c r="I44" s="118"/>
      <c r="J44" s="118"/>
      <c r="K44" s="112" t="str">
        <f>G19</f>
        <v>ОНИКОВА Я.Б. (ВК, г. ИЖЕВСК)</v>
      </c>
      <c r="L44" s="112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  <c r="IV44" s="76"/>
      <c r="IW44" s="76"/>
      <c r="IX44" s="76"/>
      <c r="IY44" s="76"/>
      <c r="IZ44" s="76"/>
      <c r="JA44" s="76"/>
      <c r="JB44" s="76"/>
      <c r="JC44" s="76"/>
      <c r="JD44" s="76"/>
      <c r="JE44" s="76"/>
      <c r="JF44" s="76"/>
      <c r="JG44" s="76"/>
      <c r="JH44" s="76"/>
      <c r="JI44" s="76"/>
      <c r="JJ44" s="76"/>
      <c r="JK44" s="76"/>
      <c r="JL44" s="76"/>
      <c r="JM44" s="76"/>
      <c r="JN44" s="76"/>
      <c r="JO44" s="76"/>
      <c r="JP44" s="76"/>
      <c r="JQ44" s="76"/>
      <c r="JR44" s="76"/>
      <c r="JS44" s="76"/>
      <c r="JT44" s="76"/>
      <c r="JU44" s="76"/>
      <c r="JV44" s="76"/>
      <c r="JW44" s="76"/>
      <c r="JX44" s="76"/>
      <c r="JY44" s="76"/>
      <c r="JZ44" s="76"/>
      <c r="KA44" s="76"/>
      <c r="KB44" s="76"/>
      <c r="KC44" s="76"/>
      <c r="KD44" s="76"/>
      <c r="KE44" s="76"/>
      <c r="KF44" s="76"/>
      <c r="KG44" s="76"/>
      <c r="KH44" s="76"/>
      <c r="KI44" s="76"/>
      <c r="KJ44" s="76"/>
      <c r="KK44" s="76"/>
      <c r="KL44" s="76"/>
      <c r="KM44" s="76"/>
      <c r="KN44" s="76"/>
      <c r="KO44" s="76"/>
      <c r="KP44" s="76"/>
      <c r="KQ44" s="76"/>
      <c r="KR44" s="76"/>
      <c r="KS44" s="76"/>
      <c r="KT44" s="76"/>
      <c r="KU44" s="76"/>
      <c r="KV44" s="76"/>
      <c r="KW44" s="76"/>
      <c r="KX44" s="76"/>
      <c r="KY44" s="76"/>
      <c r="KZ44" s="76"/>
      <c r="LA44" s="76"/>
      <c r="LB44" s="76"/>
      <c r="LC44" s="76"/>
      <c r="LD44" s="76"/>
      <c r="LE44" s="76"/>
      <c r="LF44" s="76"/>
      <c r="LG44" s="76"/>
      <c r="LH44" s="76"/>
      <c r="LI44" s="76"/>
      <c r="LJ44" s="76"/>
      <c r="LK44" s="76"/>
      <c r="LL44" s="76"/>
      <c r="LM44" s="76"/>
      <c r="LN44" s="76"/>
      <c r="LO44" s="76"/>
      <c r="LP44" s="76"/>
      <c r="LQ44" s="76"/>
      <c r="LR44" s="76"/>
      <c r="LS44" s="76"/>
      <c r="LT44" s="76"/>
      <c r="LU44" s="76"/>
      <c r="LV44" s="76"/>
      <c r="LW44" s="76"/>
      <c r="LX44" s="76"/>
      <c r="LY44" s="76"/>
      <c r="LZ44" s="76"/>
      <c r="MA44" s="76"/>
      <c r="MB44" s="76"/>
      <c r="MC44" s="76"/>
      <c r="MD44" s="76"/>
      <c r="ME44" s="76"/>
      <c r="MF44" s="76"/>
      <c r="MG44" s="76"/>
      <c r="MH44" s="76"/>
      <c r="MI44" s="76"/>
      <c r="MJ44" s="76"/>
      <c r="MK44" s="76"/>
      <c r="ML44" s="76"/>
      <c r="MM44" s="76"/>
      <c r="MN44" s="76"/>
      <c r="MO44" s="76"/>
      <c r="MP44" s="76"/>
      <c r="MQ44" s="76"/>
      <c r="MR44" s="76"/>
      <c r="MS44" s="76"/>
      <c r="MT44" s="76"/>
      <c r="MU44" s="76"/>
      <c r="MV44" s="76"/>
      <c r="MW44" s="76"/>
      <c r="MX44" s="76"/>
      <c r="MY44" s="76"/>
      <c r="MZ44" s="76"/>
      <c r="NA44" s="76"/>
      <c r="NB44" s="76"/>
      <c r="NC44" s="76"/>
      <c r="ND44" s="76"/>
      <c r="NE44" s="76"/>
      <c r="NF44" s="76"/>
      <c r="NG44" s="76"/>
      <c r="NH44" s="76"/>
      <c r="NI44" s="76"/>
      <c r="NJ44" s="76"/>
      <c r="NK44" s="76"/>
      <c r="NL44" s="76"/>
      <c r="NM44" s="76"/>
      <c r="NN44" s="76"/>
      <c r="NO44" s="76"/>
      <c r="NP44" s="76"/>
      <c r="NQ44" s="76"/>
      <c r="NR44" s="76"/>
      <c r="NS44" s="76"/>
      <c r="NT44" s="76"/>
      <c r="NU44" s="76"/>
      <c r="NV44" s="76"/>
      <c r="NW44" s="76"/>
      <c r="NX44" s="76"/>
      <c r="NY44" s="76"/>
      <c r="NZ44" s="76"/>
      <c r="OA44" s="76"/>
      <c r="OB44" s="76"/>
      <c r="OC44" s="76"/>
      <c r="OD44" s="76"/>
      <c r="OE44" s="76"/>
      <c r="OF44" s="76"/>
      <c r="OG44" s="76"/>
      <c r="OH44" s="76"/>
      <c r="OI44" s="76"/>
      <c r="OJ44" s="76"/>
      <c r="OK44" s="76"/>
      <c r="OL44" s="76"/>
      <c r="OM44" s="76"/>
      <c r="ON44" s="76"/>
      <c r="OO44" s="76"/>
      <c r="OP44" s="76"/>
      <c r="OQ44" s="76"/>
      <c r="OR44" s="76"/>
      <c r="OS44" s="76"/>
      <c r="OT44" s="76"/>
      <c r="OU44" s="76"/>
      <c r="OV44" s="76"/>
      <c r="OW44" s="76"/>
      <c r="OX44" s="76"/>
      <c r="OY44" s="76"/>
      <c r="OZ44" s="76"/>
      <c r="PA44" s="76"/>
      <c r="PB44" s="76"/>
      <c r="PC44" s="76"/>
      <c r="PD44" s="76"/>
      <c r="PE44" s="76"/>
      <c r="PF44" s="76"/>
      <c r="PG44" s="76"/>
      <c r="PH44" s="76"/>
      <c r="PI44" s="76"/>
      <c r="PJ44" s="76"/>
      <c r="PK44" s="76"/>
      <c r="PL44" s="76"/>
      <c r="PM44" s="76"/>
      <c r="PN44" s="76"/>
      <c r="PO44" s="76"/>
      <c r="PP44" s="76"/>
      <c r="PQ44" s="76"/>
      <c r="PR44" s="76"/>
      <c r="PS44" s="76"/>
      <c r="PT44" s="76"/>
      <c r="PU44" s="76"/>
      <c r="PV44" s="76"/>
      <c r="PW44" s="76"/>
      <c r="PX44" s="76"/>
      <c r="PY44" s="76"/>
      <c r="PZ44" s="76"/>
      <c r="QA44" s="76"/>
      <c r="QB44" s="76"/>
      <c r="QC44" s="76"/>
      <c r="QD44" s="76"/>
      <c r="QE44" s="76"/>
      <c r="QF44" s="76"/>
      <c r="QG44" s="76"/>
      <c r="QH44" s="76"/>
      <c r="QI44" s="76"/>
      <c r="QJ44" s="76"/>
      <c r="QK44" s="76"/>
      <c r="QL44" s="76"/>
      <c r="QM44" s="76"/>
      <c r="QN44" s="76"/>
      <c r="QO44" s="76"/>
      <c r="QP44" s="76"/>
      <c r="QQ44" s="76"/>
      <c r="QR44" s="76"/>
      <c r="QS44" s="76"/>
      <c r="QT44" s="76"/>
      <c r="QU44" s="76"/>
      <c r="QV44" s="76"/>
      <c r="QW44" s="76"/>
      <c r="QX44" s="76"/>
      <c r="QY44" s="76"/>
      <c r="QZ44" s="76"/>
      <c r="RA44" s="76"/>
      <c r="RB44" s="76"/>
      <c r="RC44" s="76"/>
      <c r="RD44" s="76"/>
      <c r="RE44" s="76"/>
      <c r="RF44" s="76"/>
      <c r="RG44" s="76"/>
      <c r="RH44" s="76"/>
      <c r="RI44" s="76"/>
      <c r="RJ44" s="76"/>
      <c r="RK44" s="76"/>
      <c r="RL44" s="76"/>
      <c r="RM44" s="76"/>
      <c r="RN44" s="76"/>
      <c r="RO44" s="76"/>
      <c r="RP44" s="76"/>
      <c r="RQ44" s="76"/>
      <c r="RR44" s="76"/>
      <c r="RS44" s="76"/>
      <c r="RT44" s="76"/>
      <c r="RU44" s="76"/>
      <c r="RV44" s="76"/>
      <c r="RW44" s="76"/>
      <c r="RX44" s="76"/>
      <c r="RY44" s="76"/>
      <c r="RZ44" s="76"/>
      <c r="SA44" s="76"/>
      <c r="SB44" s="76"/>
      <c r="SC44" s="76"/>
      <c r="SD44" s="76"/>
      <c r="SE44" s="76"/>
      <c r="SF44" s="76"/>
      <c r="SG44" s="76"/>
      <c r="SH44" s="76"/>
      <c r="SI44" s="76"/>
      <c r="SJ44" s="76"/>
      <c r="SK44" s="76"/>
      <c r="SL44" s="76"/>
      <c r="SM44" s="76"/>
      <c r="SN44" s="76"/>
      <c r="SO44" s="76"/>
      <c r="SP44" s="76"/>
      <c r="SQ44" s="76"/>
      <c r="SR44" s="76"/>
      <c r="SS44" s="76"/>
      <c r="ST44" s="76"/>
      <c r="SU44" s="76"/>
      <c r="SV44" s="76"/>
      <c r="SW44" s="76"/>
      <c r="SX44" s="76"/>
      <c r="SY44" s="76"/>
      <c r="SZ44" s="76"/>
      <c r="TA44" s="76"/>
      <c r="TB44" s="76"/>
      <c r="TC44" s="76"/>
      <c r="TD44" s="76"/>
      <c r="TE44" s="76"/>
      <c r="TF44" s="76"/>
      <c r="TG44" s="76"/>
      <c r="TH44" s="76"/>
      <c r="TI44" s="76"/>
      <c r="TJ44" s="76"/>
      <c r="TK44" s="76"/>
      <c r="TL44" s="76"/>
      <c r="TM44" s="76"/>
      <c r="TN44" s="76"/>
      <c r="TO44" s="76"/>
      <c r="TP44" s="76"/>
      <c r="TQ44" s="76"/>
      <c r="TR44" s="76"/>
      <c r="TS44" s="76"/>
      <c r="TT44" s="76"/>
      <c r="TU44" s="76"/>
      <c r="TV44" s="76"/>
      <c r="TW44" s="76"/>
      <c r="TX44" s="76"/>
      <c r="TY44" s="76"/>
      <c r="TZ44" s="76"/>
      <c r="UA44" s="76"/>
      <c r="UB44" s="76"/>
      <c r="UC44" s="76"/>
      <c r="UD44" s="76"/>
      <c r="UE44" s="76"/>
      <c r="UF44" s="76"/>
      <c r="UG44" s="76"/>
      <c r="UH44" s="76"/>
      <c r="UI44" s="76"/>
      <c r="UJ44" s="76"/>
      <c r="UK44" s="76"/>
      <c r="UL44" s="76"/>
      <c r="UM44" s="76"/>
      <c r="UN44" s="76"/>
      <c r="UO44" s="76"/>
      <c r="UP44" s="76"/>
      <c r="UQ44" s="76"/>
      <c r="UR44" s="76"/>
      <c r="US44" s="76"/>
      <c r="UT44" s="76"/>
      <c r="UU44" s="76"/>
      <c r="UV44" s="76"/>
      <c r="UW44" s="76"/>
      <c r="UX44" s="76"/>
      <c r="UY44" s="76"/>
      <c r="UZ44" s="76"/>
      <c r="VA44" s="76"/>
      <c r="VB44" s="76"/>
      <c r="VC44" s="76"/>
      <c r="VD44" s="76"/>
      <c r="VE44" s="76"/>
      <c r="VF44" s="76"/>
      <c r="VG44" s="76"/>
      <c r="VH44" s="76"/>
      <c r="VI44" s="76"/>
      <c r="VJ44" s="76"/>
      <c r="VK44" s="76"/>
      <c r="VL44" s="76"/>
      <c r="VM44" s="76"/>
      <c r="VN44" s="76"/>
      <c r="VO44" s="76"/>
      <c r="VP44" s="76"/>
      <c r="VQ44" s="76"/>
      <c r="VR44" s="76"/>
      <c r="VS44" s="76"/>
      <c r="VT44" s="76"/>
      <c r="VU44" s="76"/>
      <c r="VV44" s="76"/>
      <c r="VW44" s="76"/>
      <c r="VX44" s="76"/>
      <c r="VY44" s="76"/>
      <c r="VZ44" s="76"/>
      <c r="WA44" s="76"/>
      <c r="WB44" s="76"/>
      <c r="WC44" s="76"/>
      <c r="WD44" s="76"/>
      <c r="WE44" s="76"/>
      <c r="WF44" s="76"/>
      <c r="WG44" s="76"/>
      <c r="WH44" s="76"/>
      <c r="WI44" s="76"/>
      <c r="WJ44" s="76"/>
      <c r="WK44" s="76"/>
      <c r="WL44" s="76"/>
      <c r="WM44" s="76"/>
      <c r="WN44" s="76"/>
      <c r="WO44" s="76"/>
      <c r="WP44" s="76"/>
      <c r="WQ44" s="76"/>
      <c r="WR44" s="76"/>
      <c r="WS44" s="76"/>
      <c r="WT44" s="76"/>
      <c r="WU44" s="76"/>
      <c r="WV44" s="76"/>
      <c r="WW44" s="76"/>
      <c r="WX44" s="76"/>
      <c r="WY44" s="76"/>
      <c r="WZ44" s="76"/>
      <c r="XA44" s="76"/>
      <c r="XB44" s="76"/>
      <c r="XC44" s="76"/>
      <c r="XD44" s="76"/>
      <c r="XE44" s="76"/>
      <c r="XF44" s="76"/>
      <c r="XG44" s="76"/>
      <c r="XH44" s="76"/>
      <c r="XI44" s="76"/>
      <c r="XJ44" s="76"/>
      <c r="XK44" s="76"/>
      <c r="XL44" s="76"/>
      <c r="XM44" s="76"/>
      <c r="XN44" s="76"/>
      <c r="XO44" s="76"/>
      <c r="XP44" s="76"/>
      <c r="XQ44" s="76"/>
      <c r="XR44" s="76"/>
      <c r="XS44" s="76"/>
      <c r="XT44" s="76"/>
      <c r="XU44" s="76"/>
      <c r="XV44" s="76"/>
      <c r="XW44" s="76"/>
      <c r="XX44" s="76"/>
      <c r="XY44" s="76"/>
      <c r="XZ44" s="76"/>
      <c r="YA44" s="76"/>
      <c r="YB44" s="76"/>
      <c r="YC44" s="76"/>
      <c r="YD44" s="76"/>
      <c r="YE44" s="76"/>
      <c r="YF44" s="76"/>
      <c r="YG44" s="76"/>
      <c r="YH44" s="76"/>
      <c r="YI44" s="76"/>
      <c r="YJ44" s="76"/>
      <c r="YK44" s="76"/>
      <c r="YL44" s="76"/>
      <c r="YM44" s="76"/>
      <c r="YN44" s="76"/>
      <c r="YO44" s="76"/>
      <c r="YP44" s="76"/>
      <c r="YQ44" s="76"/>
      <c r="YR44" s="76"/>
      <c r="YS44" s="76"/>
      <c r="YT44" s="76"/>
      <c r="YU44" s="76"/>
      <c r="YV44" s="76"/>
      <c r="YW44" s="76"/>
      <c r="YX44" s="76"/>
      <c r="YY44" s="76"/>
      <c r="YZ44" s="76"/>
      <c r="ZA44" s="76"/>
      <c r="ZB44" s="76"/>
      <c r="ZC44" s="76"/>
      <c r="ZD44" s="76"/>
      <c r="ZE44" s="76"/>
      <c r="ZF44" s="76"/>
      <c r="ZG44" s="76"/>
      <c r="ZH44" s="76"/>
      <c r="ZI44" s="76"/>
      <c r="ZJ44" s="76"/>
      <c r="ZK44" s="76"/>
      <c r="ZL44" s="76"/>
      <c r="ZM44" s="76"/>
      <c r="ZN44" s="76"/>
      <c r="ZO44" s="76"/>
      <c r="ZP44" s="76"/>
      <c r="ZQ44" s="76"/>
      <c r="ZR44" s="76"/>
      <c r="ZS44" s="76"/>
      <c r="ZT44" s="76"/>
      <c r="ZU44" s="76"/>
      <c r="ZV44" s="76"/>
      <c r="ZW44" s="76"/>
      <c r="ZX44" s="76"/>
      <c r="ZY44" s="76"/>
      <c r="ZZ44" s="76"/>
      <c r="AAA44" s="76"/>
      <c r="AAB44" s="76"/>
      <c r="AAC44" s="76"/>
      <c r="AAD44" s="76"/>
      <c r="AAE44" s="76"/>
      <c r="AAF44" s="76"/>
      <c r="AAG44" s="76"/>
      <c r="AAH44" s="76"/>
      <c r="AAI44" s="76"/>
      <c r="AAJ44" s="76"/>
      <c r="AAK44" s="76"/>
      <c r="AAL44" s="76"/>
      <c r="AAM44" s="76"/>
      <c r="AAN44" s="76"/>
      <c r="AAO44" s="76"/>
      <c r="AAP44" s="76"/>
      <c r="AAQ44" s="76"/>
      <c r="AAR44" s="76"/>
      <c r="AAS44" s="76"/>
      <c r="AAT44" s="76"/>
      <c r="AAU44" s="76"/>
      <c r="AAV44" s="76"/>
      <c r="AAW44" s="76"/>
      <c r="AAX44" s="76"/>
      <c r="AAY44" s="76"/>
      <c r="AAZ44" s="76"/>
      <c r="ABA44" s="76"/>
      <c r="ABB44" s="76"/>
      <c r="ABC44" s="76"/>
      <c r="ABD44" s="76"/>
      <c r="ABE44" s="76"/>
      <c r="ABF44" s="76"/>
      <c r="ABG44" s="76"/>
      <c r="ABH44" s="76"/>
      <c r="ABI44" s="76"/>
      <c r="ABJ44" s="76"/>
      <c r="ABK44" s="76"/>
      <c r="ABL44" s="76"/>
      <c r="ABM44" s="76"/>
      <c r="ABN44" s="76"/>
      <c r="ABO44" s="76"/>
      <c r="ABP44" s="76"/>
      <c r="ABQ44" s="76"/>
      <c r="ABR44" s="76"/>
      <c r="ABS44" s="76"/>
      <c r="ABT44" s="76"/>
      <c r="ABU44" s="76"/>
      <c r="ABV44" s="76"/>
      <c r="ABW44" s="76"/>
      <c r="ABX44" s="76"/>
      <c r="ABY44" s="76"/>
      <c r="ABZ44" s="76"/>
      <c r="ACA44" s="76"/>
      <c r="ACB44" s="76"/>
      <c r="ACC44" s="76"/>
      <c r="ACD44" s="76"/>
      <c r="ACE44" s="76"/>
      <c r="ACF44" s="76"/>
      <c r="ACG44" s="76"/>
      <c r="ACH44" s="76"/>
      <c r="ACI44" s="76"/>
      <c r="ACJ44" s="76"/>
      <c r="ACK44" s="76"/>
      <c r="ACL44" s="76"/>
      <c r="ACM44" s="76"/>
      <c r="ACN44" s="76"/>
      <c r="ACO44" s="76"/>
      <c r="ACP44" s="76"/>
      <c r="ACQ44" s="76"/>
      <c r="ACR44" s="76"/>
      <c r="ACS44" s="76"/>
      <c r="ACT44" s="76"/>
      <c r="ACU44" s="76"/>
      <c r="ACV44" s="76"/>
      <c r="ACW44" s="76"/>
      <c r="ACX44" s="76"/>
      <c r="ACY44" s="76"/>
      <c r="ACZ44" s="76"/>
      <c r="ADA44" s="76"/>
      <c r="ADB44" s="76"/>
      <c r="ADC44" s="76"/>
      <c r="ADD44" s="76"/>
      <c r="ADE44" s="76"/>
      <c r="ADF44" s="76"/>
      <c r="ADG44" s="76"/>
      <c r="ADH44" s="76"/>
      <c r="ADI44" s="76"/>
      <c r="ADJ44" s="76"/>
      <c r="ADK44" s="76"/>
      <c r="ADL44" s="76"/>
      <c r="ADM44" s="76"/>
      <c r="ADN44" s="76"/>
      <c r="ADO44" s="76"/>
      <c r="ADP44" s="76"/>
      <c r="ADQ44" s="76"/>
      <c r="ADR44" s="76"/>
      <c r="ADS44" s="76"/>
      <c r="ADT44" s="76"/>
      <c r="ADU44" s="76"/>
      <c r="ADV44" s="76"/>
      <c r="ADW44" s="76"/>
      <c r="ADX44" s="76"/>
      <c r="ADY44" s="76"/>
      <c r="ADZ44" s="76"/>
      <c r="AEA44" s="76"/>
      <c r="AEB44" s="76"/>
      <c r="AEC44" s="76"/>
      <c r="AED44" s="76"/>
      <c r="AEE44" s="76"/>
      <c r="AEF44" s="76"/>
      <c r="AEG44" s="76"/>
      <c r="AEH44" s="76"/>
      <c r="AEI44" s="76"/>
      <c r="AEJ44" s="76"/>
      <c r="AEK44" s="76"/>
      <c r="AEL44" s="76"/>
      <c r="AEM44" s="76"/>
      <c r="AEN44" s="76"/>
      <c r="AEO44" s="76"/>
      <c r="AEP44" s="76"/>
      <c r="AEQ44" s="76"/>
      <c r="AER44" s="76"/>
      <c r="AES44" s="76"/>
      <c r="AET44" s="76"/>
      <c r="AEU44" s="76"/>
      <c r="AEV44" s="76"/>
      <c r="AEW44" s="76"/>
      <c r="AEX44" s="76"/>
      <c r="AEY44" s="76"/>
      <c r="AEZ44" s="76"/>
      <c r="AFA44" s="76"/>
      <c r="AFB44" s="76"/>
      <c r="AFC44" s="76"/>
      <c r="AFD44" s="76"/>
      <c r="AFE44" s="76"/>
      <c r="AFF44" s="76"/>
      <c r="AFG44" s="76"/>
      <c r="AFH44" s="76"/>
      <c r="AFI44" s="76"/>
      <c r="AFJ44" s="76"/>
      <c r="AFK44" s="76"/>
      <c r="AFL44" s="76"/>
      <c r="AFM44" s="76"/>
      <c r="AFN44" s="76"/>
      <c r="AFO44" s="76"/>
      <c r="AFP44" s="76"/>
      <c r="AFQ44" s="76"/>
      <c r="AFR44" s="76"/>
      <c r="AFS44" s="76"/>
      <c r="AFT44" s="76"/>
      <c r="AFU44" s="76"/>
      <c r="AFV44" s="76"/>
      <c r="AFW44" s="76"/>
      <c r="AFX44" s="76"/>
      <c r="AFY44" s="76"/>
      <c r="AFZ44" s="76"/>
      <c r="AGA44" s="76"/>
      <c r="AGB44" s="76"/>
      <c r="AGC44" s="76"/>
      <c r="AGD44" s="76"/>
      <c r="AGE44" s="76"/>
      <c r="AGF44" s="76"/>
      <c r="AGG44" s="76"/>
      <c r="AGH44" s="76"/>
      <c r="AGI44" s="76"/>
      <c r="AGJ44" s="76"/>
      <c r="AGK44" s="76"/>
      <c r="AGL44" s="76"/>
      <c r="AGM44" s="76"/>
      <c r="AGN44" s="76"/>
      <c r="AGO44" s="76"/>
      <c r="AGP44" s="76"/>
      <c r="AGQ44" s="76"/>
      <c r="AGR44" s="76"/>
      <c r="AGS44" s="76"/>
      <c r="AGT44" s="76"/>
      <c r="AGU44" s="76"/>
      <c r="AGV44" s="76"/>
      <c r="AGW44" s="76"/>
      <c r="AGX44" s="76"/>
      <c r="AGY44" s="76"/>
      <c r="AGZ44" s="76"/>
      <c r="AHA44" s="76"/>
      <c r="AHB44" s="76"/>
      <c r="AHC44" s="76"/>
      <c r="AHD44" s="76"/>
      <c r="AHE44" s="76"/>
      <c r="AHF44" s="76"/>
      <c r="AHG44" s="76"/>
      <c r="AHH44" s="76"/>
      <c r="AHI44" s="76"/>
      <c r="AHJ44" s="76"/>
      <c r="AHK44" s="76"/>
      <c r="AHL44" s="76"/>
      <c r="AHM44" s="76"/>
      <c r="AHN44" s="76"/>
      <c r="AHO44" s="76"/>
      <c r="AHP44" s="76"/>
      <c r="AHQ44" s="76"/>
      <c r="AHR44" s="76"/>
      <c r="AHS44" s="76"/>
      <c r="AHT44" s="76"/>
      <c r="AHU44" s="76"/>
      <c r="AHV44" s="76"/>
      <c r="AHW44" s="76"/>
      <c r="AHX44" s="76"/>
      <c r="AHY44" s="76"/>
      <c r="AHZ44" s="76"/>
      <c r="AIA44" s="76"/>
      <c r="AIB44" s="76"/>
      <c r="AIC44" s="76"/>
      <c r="AID44" s="76"/>
      <c r="AIE44" s="76"/>
      <c r="AIF44" s="76"/>
      <c r="AIG44" s="76"/>
      <c r="AIH44" s="76"/>
      <c r="AII44" s="76"/>
      <c r="AIJ44" s="76"/>
      <c r="AIK44" s="76"/>
      <c r="AIL44" s="76"/>
      <c r="AIM44" s="76"/>
      <c r="AIN44" s="76"/>
      <c r="AIO44" s="76"/>
      <c r="AIP44" s="76"/>
      <c r="AIQ44" s="76"/>
      <c r="AIR44" s="76"/>
      <c r="AIS44" s="76"/>
      <c r="AIT44" s="76"/>
      <c r="AIU44" s="76"/>
      <c r="AIV44" s="76"/>
      <c r="AIW44" s="76"/>
      <c r="AIX44" s="76"/>
      <c r="AIY44" s="76"/>
      <c r="AIZ44" s="76"/>
      <c r="AJA44" s="76"/>
      <c r="AJB44" s="76"/>
      <c r="AJC44" s="76"/>
      <c r="AJD44" s="76"/>
      <c r="AJE44" s="76"/>
      <c r="AJF44" s="76"/>
      <c r="AJG44" s="76"/>
      <c r="AJH44" s="76"/>
      <c r="AJI44" s="76"/>
      <c r="AJJ44" s="76"/>
      <c r="AJK44" s="76"/>
      <c r="AJL44" s="76"/>
      <c r="AJM44" s="76"/>
      <c r="AJN44" s="76"/>
      <c r="AJO44" s="76"/>
      <c r="AJP44" s="76"/>
      <c r="AJQ44" s="76"/>
      <c r="AJR44" s="76"/>
      <c r="AJS44" s="76"/>
      <c r="AJT44" s="76"/>
      <c r="AJU44" s="76"/>
      <c r="AJV44" s="76"/>
      <c r="AJW44" s="76"/>
      <c r="AJX44" s="76"/>
      <c r="AJY44" s="76"/>
      <c r="AJZ44" s="76"/>
      <c r="AKA44" s="76"/>
      <c r="AKB44" s="76"/>
      <c r="AKC44" s="76"/>
      <c r="AKD44" s="76"/>
      <c r="AKE44" s="76"/>
      <c r="AKF44" s="76"/>
      <c r="AKG44" s="76"/>
      <c r="AKH44" s="76"/>
      <c r="AKI44" s="76"/>
      <c r="AKJ44" s="76"/>
      <c r="AKK44" s="76"/>
      <c r="AKL44" s="76"/>
      <c r="AKM44" s="76"/>
      <c r="AKN44" s="76"/>
      <c r="AKO44" s="76"/>
      <c r="AKP44" s="76"/>
      <c r="AKQ44" s="76"/>
      <c r="AKR44" s="76"/>
      <c r="AKS44" s="76"/>
      <c r="AKT44" s="76"/>
      <c r="AKU44" s="76"/>
      <c r="AKV44" s="76"/>
      <c r="AKW44" s="76"/>
      <c r="AKX44" s="76"/>
      <c r="AKY44" s="76"/>
      <c r="AKZ44" s="76"/>
      <c r="ALA44" s="76"/>
      <c r="ALB44" s="76"/>
      <c r="ALC44" s="76"/>
      <c r="ALD44" s="76"/>
      <c r="ALE44" s="76"/>
      <c r="ALF44" s="76"/>
      <c r="ALG44" s="76"/>
      <c r="ALH44" s="76"/>
      <c r="ALI44" s="76"/>
      <c r="ALJ44" s="76"/>
      <c r="ALK44" s="76"/>
      <c r="ALL44" s="76"/>
      <c r="ALM44" s="76"/>
      <c r="ALN44" s="76"/>
      <c r="ALO44" s="76"/>
      <c r="ALP44" s="76"/>
      <c r="ALQ44" s="76"/>
      <c r="ALR44" s="76"/>
      <c r="ALS44" s="76"/>
      <c r="ALT44" s="76"/>
      <c r="ALU44" s="76"/>
      <c r="ALV44" s="76"/>
      <c r="ALW44" s="76"/>
      <c r="ALX44" s="76"/>
      <c r="ALY44" s="76"/>
      <c r="ALZ44" s="76"/>
      <c r="AMA44" s="76"/>
      <c r="AMB44" s="76"/>
      <c r="AMC44" s="76"/>
      <c r="AMD44" s="76"/>
      <c r="AME44" s="76"/>
      <c r="AMF44" s="76"/>
      <c r="AMG44" s="76"/>
      <c r="AMH44" s="76"/>
      <c r="AMI44" s="76"/>
      <c r="AMJ44" s="76"/>
    </row>
    <row r="45" spans="1:1024" s="43" customFormat="1" ht="14.25" customHeight="1" x14ac:dyDescent="0.2">
      <c r="A45" s="1"/>
      <c r="B45" s="2"/>
      <c r="C45" s="2"/>
      <c r="D45" s="1"/>
      <c r="E45" s="1"/>
      <c r="F45" s="1"/>
      <c r="G45" s="1"/>
      <c r="H45" s="1"/>
      <c r="I45" s="1"/>
      <c r="J45" s="3"/>
      <c r="K45" s="1"/>
      <c r="L45" s="1"/>
    </row>
    <row r="53" ht="9.75" customHeight="1" x14ac:dyDescent="0.2"/>
  </sheetData>
  <mergeCells count="44">
    <mergeCell ref="A27:D27"/>
    <mergeCell ref="G27:L27"/>
    <mergeCell ref="A37:D37"/>
    <mergeCell ref="K44:L44"/>
    <mergeCell ref="A38:E38"/>
    <mergeCell ref="F38:L38"/>
    <mergeCell ref="A42:E42"/>
    <mergeCell ref="F42:L42"/>
    <mergeCell ref="A43:E43"/>
    <mergeCell ref="F43:L43"/>
    <mergeCell ref="A44:D44"/>
    <mergeCell ref="E44:G44"/>
    <mergeCell ref="H44:J44"/>
    <mergeCell ref="E37:G37"/>
    <mergeCell ref="H37:J37"/>
    <mergeCell ref="K37:L37"/>
    <mergeCell ref="A11:L11"/>
    <mergeCell ref="A12:L12"/>
    <mergeCell ref="A13:D13"/>
    <mergeCell ref="A14:D14"/>
    <mergeCell ref="A15:G15"/>
    <mergeCell ref="H15:L15"/>
    <mergeCell ref="J21:J22"/>
    <mergeCell ref="A21:A22"/>
    <mergeCell ref="B21:B22"/>
    <mergeCell ref="C21:C22"/>
    <mergeCell ref="D21:D22"/>
    <mergeCell ref="E21:E22"/>
    <mergeCell ref="K21:K22"/>
    <mergeCell ref="L21:L22"/>
    <mergeCell ref="F21:F2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G21:G22"/>
    <mergeCell ref="H21:H22"/>
    <mergeCell ref="I21:I22"/>
  </mergeCells>
  <conditionalFormatting sqref="B2">
    <cfRule type="duplicateValues" dxfId="4" priority="3"/>
  </conditionalFormatting>
  <conditionalFormatting sqref="B3">
    <cfRule type="duplicateValues" dxfId="3" priority="4"/>
  </conditionalFormatting>
  <conditionalFormatting sqref="B4">
    <cfRule type="duplicateValues" dxfId="2" priority="5"/>
  </conditionalFormatting>
  <conditionalFormatting sqref="B28:B1048576 B1 B6:B7 B9:B11 B16:B22">
    <cfRule type="duplicateValues" dxfId="1" priority="2"/>
  </conditionalFormatting>
  <conditionalFormatting sqref="G34:G35 G28:G32">
    <cfRule type="duplicateValues" dxfId="0" priority="6"/>
  </conditionalFormatting>
  <printOptions horizontalCentered="1"/>
  <pageMargins left="0.196527777777778" right="0.196527777777778" top="0.905555555555556" bottom="0.86597222222222203" header="0.15763888888888899" footer="0.118055555555556"/>
  <pageSetup paperSize="9" scale="66" firstPageNumber="0" fitToHeight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Велокросс</vt:lpstr>
      <vt:lpstr>Велокросс!Заголовки_для_печати</vt:lpstr>
      <vt:lpstr>Велокросс!Область_печати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user</cp:lastModifiedBy>
  <cp:revision>1</cp:revision>
  <cp:lastPrinted>2021-12-27T14:23:41Z</cp:lastPrinted>
  <dcterms:created xsi:type="dcterms:W3CDTF">1996-10-08T23:32:33Z</dcterms:created>
  <dcterms:modified xsi:type="dcterms:W3CDTF">2023-12-07T06:30:48Z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